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ngocn\Downloads\"/>
    </mc:Choice>
  </mc:AlternateContent>
  <xr:revisionPtr revIDLastSave="0" documentId="8_{DCDF9EB4-B550-428B-9D70-CD6186DCA12F}" xr6:coauthVersionLast="47" xr6:coauthVersionMax="47" xr10:uidLastSave="{00000000-0000-0000-0000-000000000000}"/>
  <bookViews>
    <workbookView xWindow="-108" yWindow="-108" windowWidth="23256" windowHeight="12456" tabRatio="500" firstSheet="18" activeTab="18" xr2:uid="{00000000-000D-0000-FFFF-FFFF00000000}"/>
  </bookViews>
  <sheets>
    <sheet name="HƯỚNG DẪN SỬ DỤNG" sheetId="28" r:id="rId1"/>
    <sheet name="START HERE" sheetId="1" r:id="rId2"/>
    <sheet name="INVESTOR QUESTIONNAIRE" sheetId="2" r:id="rId3"/>
    <sheet name="YOUR INVESTMENT ROUTE" sheetId="3" r:id="rId4"/>
    <sheet name="MASTER DECISION TREE" sheetId="4" r:id="rId5"/>
    <sheet name="MASTER PROCEDURE MATRIX" sheetId="5" r:id="rId6"/>
    <sheet name="R1 – GREENFIELD ORDINARY" sheetId="6" r:id="rId7"/>
    <sheet name="R2 – INVESTMENT POLICY PROJECT" sheetId="7" r:id="rId8"/>
    <sheet name="R3 - LAND · AUCTION · BIDDING" sheetId="8" r:id="rId9"/>
    <sheet name="R4 - SPECIAL INVESTMENT PROC" sheetId="9" r:id="rId10"/>
    <sheet name="R5 - M&amp;A NO PRIOR APPROVAL" sheetId="10" r:id="rId11"/>
    <sheet name="R6 - M&amp;A PRIOR APPROVAL" sheetId="11" r:id="rId12"/>
    <sheet name="R7 - PROJECT ACQUISITION" sheetId="12" r:id="rId13"/>
    <sheet name="R8 - BCC" sheetId="13" r:id="rId14"/>
    <sheet name="R9 - DOWNSTREAM FIE INVESTMENT" sheetId="14" r:id="rId15"/>
    <sheet name="R10 - PPP" sheetId="15" r:id="rId16"/>
    <sheet name="BRANCH · REPRESENTATIVE OFFICE" sheetId="16" r:id="rId17"/>
    <sheet name="MARKET ACCESS" sheetId="17" r:id="rId18"/>
    <sheet name="LAND &amp; PREMISES" sheetId="18" r:id="rId19"/>
    <sheet name="FX &amp; CAPITAL" sheetId="19" r:id="rId20"/>
    <sheet name="CONSTRUCTION · ENV · FIRE" sheetId="20" r:id="rId21"/>
    <sheet name="SECTOR LICENCES" sheetId="21" r:id="rId22"/>
    <sheet name="EMPLOYMENT &amp; IMMIGRATION" sheetId="22" r:id="rId23"/>
    <sheet name="TAX · ACCOUNTING · E-INVOICE" sheetId="23" r:id="rId24"/>
    <sheet name="DATA · CYBER · COMPLIANCE" sheetId="24" r:id="rId25"/>
    <sheet name="GO-LIVE CHECKLIST" sheetId="25" r:id="rId26"/>
    <sheet name="LEGAL BASIS" sheetId="26" r:id="rId27"/>
    <sheet name="GLOSSARY" sheetId="27" r:id="rId28"/>
  </sheets>
  <definedNames>
    <definedName name="_xlnm._FilterDatabase" localSheetId="26" hidden="1">'LEGAL BASIS'!$B$8:$J$53</definedName>
    <definedName name="_xlnm._FilterDatabase" localSheetId="17" hidden="1">'MARKET ACCESS'!$B$22:$J$38</definedName>
    <definedName name="_xlnm._FilterDatabase" localSheetId="5" hidden="1">'MASTER PROCEDURE MATRIX'!$B$6:$R$45</definedName>
    <definedName name="Activity">'INVESTOR QUESTIONNAIRE'!$D$18</definedName>
    <definedName name="CapitalUSD">'INVESTOR QUESTIONNAIRE'!$D$21</definedName>
    <definedName name="Construct">'INVESTOR QUESTIONNAIRE'!$D$36</definedName>
    <definedName name="CounselPending">'YOUR INVESTMENT ROUTE'!$D$86</definedName>
    <definedName name="Downstream">'YOUR INVESTMENT ROUTE'!$D$78</definedName>
    <definedName name="EntryCat">'YOUR INVESTMENT ROUTE'!$D$77</definedName>
    <definedName name="EntryMode">'INVESTOR QUESTIONNAIRE'!$D$17</definedName>
    <definedName name="EnvFlag">'INVESTOR QUESTIONNAIRE'!$D$45</definedName>
    <definedName name="ExistFO">'INVESTOR QUESTIONNAIRE'!$D$13</definedName>
    <definedName name="FOAfter">'INVESTOR QUESTIONNAIRE'!$D$26</definedName>
    <definedName name="FOBefore">'INVESTOR QUESTIONNAIRE'!$D$25</definedName>
    <definedName name="FOMove">'INVESTOR QUESTIONNAIRE'!$D$27</definedName>
    <definedName name="ForeignStaff">'INVESTOR QUESTIONNAIRE'!$D$38</definedName>
    <definedName name="GoLiveStatus">'GO-LIVE CHECKLIST'!$B$81</definedName>
    <definedName name="GreenRoute">'YOUR INVESTMENT ROUTE'!$D$83</definedName>
    <definedName name="InvType">'INVESTOR QUESTIONNAIRE'!$D$10</definedName>
    <definedName name="IPAFlag">'INVESTOR QUESTIONNAIRE'!$D$43</definedName>
    <definedName name="Juris">'INVESTOR QUESTIONNAIRE'!$D$11</definedName>
    <definedName name="LandArea">'INVESTOR QUESTIONNAIRE'!$D$35</definedName>
    <definedName name="LandRoute">'INVESTOR QUESTIONNAIRE'!$D$34</definedName>
    <definedName name="Location">'INVESTOR QUESTIONNAIRE'!$D$20</definedName>
    <definedName name="Manufact">'INVESTOR QUESTIONNAIRE'!$D$37</definedName>
    <definedName name="MATrigger">'YOUR INVESTMENT ROUTE'!$D$82</definedName>
    <definedName name="MATrigHalf">'YOUR INVESTMENT ROUTE'!$D$80</definedName>
    <definedName name="MATrigLand">'YOUR INVESTMENT ROUTE'!$D$81</definedName>
    <definedName name="MATrigSector">'YOUR INVESTMENT ROUTE'!$D$79</definedName>
    <definedName name="MergerCtl">'INVESTOR QUESTIONNAIRE'!$D$47</definedName>
    <definedName name="MktAccess">'INVESTOR QUESTIONNAIRE'!$D$42</definedName>
    <definedName name="OverHalf">'INVESTOR QUESTIONNAIRE'!$D$14</definedName>
    <definedName name="PrimaryRoute">'YOUR INVESTMENT ROUTE'!$B$6</definedName>
    <definedName name="_xlnm.Print_Titles" localSheetId="27">GLOSSARY!$5:$5</definedName>
    <definedName name="_xlnm.Print_Titles" localSheetId="25">'GO-LIVE CHECKLIST'!$8:$8</definedName>
    <definedName name="_xlnm.Print_Titles" localSheetId="26">'LEGAL BASIS'!$8:$8</definedName>
    <definedName name="_xlnm.Print_Titles" localSheetId="5">'MASTER PROCEDURE MATRIX'!$6:$6</definedName>
    <definedName name="Province">'INVESTOR QUESTIONNAIRE'!$D$19</definedName>
    <definedName name="PublicTarget">'INVESTOR QUESTIONNAIRE'!$D$28</definedName>
    <definedName name="RegulatedTarget">'INVESTOR QUESTIONNAIRE'!$D$29</definedName>
    <definedName name="RouteCode">'YOUR INVESTMENT ROUTE'!$D$84</definedName>
    <definedName name="SectorLic">'INVESTOR QUESTIONNAIRE'!$D$46</definedName>
    <definedName name="SpecExcluded">'INVESTOR QUESTIONNAIRE'!$D$44</definedName>
    <definedName name="SpecProc">'YOUR INVESTMENT ROUTE'!$D$85</definedName>
    <definedName name="StateCapital">'INVESTOR QUESTIONNAIRE'!$D$31</definedName>
    <definedName name="TargetDate">'INVESTOR QUESTIONNAIRE'!$D$22</definedName>
    <definedName name="TargetLand">'INVESTOR QUESTIONNAIRE'!$D$30</definedName>
    <definedName name="ViaExisting">'INVESTOR QUESTIONNAIRE'!$D$12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7" i="2" l="1"/>
  <c r="D14" i="2"/>
  <c r="D6" i="26"/>
  <c r="F78" i="25"/>
  <c r="H78" i="25" s="1"/>
  <c r="E78" i="25"/>
  <c r="F77" i="25"/>
  <c r="E77" i="25"/>
  <c r="F76" i="25"/>
  <c r="H76" i="25" s="1"/>
  <c r="E76" i="25"/>
  <c r="F75" i="25"/>
  <c r="H75" i="25" s="1"/>
  <c r="E75" i="25"/>
  <c r="F74" i="25"/>
  <c r="H74" i="25" s="1"/>
  <c r="E74" i="25"/>
  <c r="H73" i="25"/>
  <c r="F73" i="25"/>
  <c r="E73" i="25"/>
  <c r="F72" i="25"/>
  <c r="E72" i="25"/>
  <c r="B68" i="25"/>
  <c r="B67" i="25"/>
  <c r="B66" i="25"/>
  <c r="B65" i="25"/>
  <c r="B64" i="25"/>
  <c r="B63" i="25"/>
  <c r="B62" i="25"/>
  <c r="B61" i="25"/>
  <c r="B60" i="25"/>
  <c r="B59" i="25"/>
  <c r="B58" i="25"/>
  <c r="B57" i="25"/>
  <c r="B56" i="25"/>
  <c r="B54" i="25"/>
  <c r="B53" i="25"/>
  <c r="B52" i="25"/>
  <c r="B51" i="25"/>
  <c r="B50" i="25"/>
  <c r="B49" i="25"/>
  <c r="B48" i="25"/>
  <c r="B47" i="25"/>
  <c r="B46" i="25"/>
  <c r="B45" i="25"/>
  <c r="B44" i="25"/>
  <c r="B43" i="25"/>
  <c r="B42" i="25"/>
  <c r="B40" i="25"/>
  <c r="B38" i="25"/>
  <c r="B37" i="25"/>
  <c r="B36" i="25"/>
  <c r="E35" i="25"/>
  <c r="B35" i="25"/>
  <c r="B33" i="25"/>
  <c r="B32" i="25"/>
  <c r="B31" i="25"/>
  <c r="B29" i="25"/>
  <c r="B28" i="25"/>
  <c r="B27" i="25"/>
  <c r="B25" i="25"/>
  <c r="B24" i="25"/>
  <c r="B23" i="25"/>
  <c r="B22" i="25"/>
  <c r="B20" i="25"/>
  <c r="B19" i="25"/>
  <c r="B18" i="25"/>
  <c r="B17" i="25"/>
  <c r="B16" i="25"/>
  <c r="B15" i="25"/>
  <c r="B14" i="25"/>
  <c r="B12" i="25"/>
  <c r="B11" i="25"/>
  <c r="B10" i="25"/>
  <c r="D78" i="3"/>
  <c r="D77" i="3"/>
  <c r="D59" i="3"/>
  <c r="E40" i="25" s="1"/>
  <c r="D58" i="3"/>
  <c r="D57" i="3"/>
  <c r="D55" i="3"/>
  <c r="E29" i="25" s="1"/>
  <c r="D54" i="3"/>
  <c r="E28" i="25" s="1"/>
  <c r="D53" i="3"/>
  <c r="D51" i="3"/>
  <c r="D50" i="3"/>
  <c r="E24" i="25" s="1"/>
  <c r="D14" i="3"/>
  <c r="H72" i="25" l="1"/>
  <c r="B81" i="25"/>
  <c r="D6" i="25" s="1"/>
  <c r="B20" i="3"/>
  <c r="B19" i="3"/>
  <c r="B17" i="3"/>
  <c r="B18" i="3"/>
  <c r="D85" i="3"/>
  <c r="D81" i="3"/>
  <c r="D83" i="3"/>
  <c r="D84" i="3"/>
  <c r="D79" i="3"/>
  <c r="D73" i="3"/>
  <c r="D70" i="3"/>
  <c r="D67" i="3"/>
  <c r="E63" i="25" s="1"/>
  <c r="D65" i="3"/>
  <c r="D62" i="3"/>
  <c r="D86" i="3"/>
  <c r="D82" i="3"/>
  <c r="D80" i="3"/>
  <c r="D71" i="3"/>
  <c r="D68" i="3"/>
  <c r="D66" i="3"/>
  <c r="D63" i="3"/>
  <c r="D61" i="3"/>
  <c r="E42" i="25" s="1"/>
  <c r="D49" i="3"/>
  <c r="E23" i="25" s="1"/>
  <c r="D48" i="3"/>
  <c r="E22" i="25" s="1"/>
  <c r="D46" i="3"/>
  <c r="E12" i="25" s="1"/>
  <c r="D45" i="3"/>
  <c r="D44" i="3"/>
  <c r="D43" i="3"/>
  <c r="D41" i="3"/>
  <c r="D40" i="3"/>
  <c r="E19" i="25" s="1"/>
  <c r="D39" i="3"/>
  <c r="E18" i="25" s="1"/>
  <c r="D38" i="3"/>
  <c r="E17" i="25" s="1"/>
  <c r="D37" i="3"/>
  <c r="D36" i="3"/>
  <c r="E16" i="25" s="1"/>
  <c r="D35" i="3"/>
  <c r="D34" i="3"/>
  <c r="D33" i="3"/>
  <c r="E15" i="25" s="1"/>
  <c r="D31" i="3"/>
  <c r="D30" i="3"/>
  <c r="D29" i="3"/>
  <c r="D28" i="3"/>
  <c r="B23" i="3"/>
  <c r="B22" i="3"/>
  <c r="B21" i="3"/>
  <c r="E33" i="25"/>
  <c r="E32" i="25"/>
  <c r="E31" i="25"/>
  <c r="B6" i="3" l="1"/>
  <c r="B8" i="3"/>
  <c r="D9" i="3"/>
  <c r="D10" i="3"/>
  <c r="D11" i="3"/>
  <c r="D12" i="3"/>
  <c r="D13" i="3"/>
  <c r="E10" i="25"/>
  <c r="E11" i="25"/>
  <c r="E14" i="25"/>
  <c r="E20" i="25"/>
  <c r="G72" i="25" l="1"/>
  <c r="G73" i="25"/>
  <c r="G78" i="25"/>
  <c r="G76" i="25"/>
  <c r="G75" i="25"/>
  <c r="G74" i="25"/>
  <c r="G77" i="25"/>
  <c r="H77" i="25" s="1"/>
</calcChain>
</file>

<file path=xl/sharedStrings.xml><?xml version="1.0" encoding="utf-8"?>
<sst xmlns="http://schemas.openxmlformats.org/spreadsheetml/2006/main" count="4139" uniqueCount="2208">
  <si>
    <t>VIETNAM FOREIGN INVESTMENT NAVIGATOR 2026</t>
  </si>
  <si>
    <t>Giới thiệu và hướng dẫn sử dụng</t>
  </si>
  <si>
    <t>Công cụ này là gì?</t>
  </si>
  <si>
    <t>Navigator là một file Excel giúp nhà đầu tư nước ngoài trả lời ba câu hỏi:</t>
  </si>
  <si>
    <t>Tôi sẽ vào Việt Nam theo con đường thủ tục nào?</t>
  </si>
  <si>
    <t>Trên con đường đó, tôi cần những giấy phép và thủ tục gì, theo thứ tự nào?</t>
  </si>
  <si>
    <t>Khi nào tôi được phép bắt đầu kinh doanh một cách hợp pháp?</t>
  </si>
  <si>
    <t>Nhiều tài liệu cũ chỉ vẽ một đường thẳng "xin IRC, rồi xin ERC, là xong". Thực tế không đơn giản vậy. Lập công ty mới khác với mua cổ phần. Mua cổ phần lại khác với mua dự án, ký BCC, làm PPP hay mở văn phòng đại diện. Navigator chia thành 10 lộ trình (R1 đến R10) cùng một lộ trình riêng cho chi nhánh và văn phòng đại diện. Nó theo nhà đầu tư từ ý tưởng ban đầu đến ngày vận hành: phê duyệt đầu tư, thành lập công ty, góp vốn, đất đai, xây dựng, giấy phép ngành, thuế, lao động.</t>
  </si>
  <si>
    <t>Cách hoạt động</t>
  </si>
  <si>
    <t>Bạn nhập sự kiện → Navigator gợi ý lộ trình → luật sư xác nhận phần pháp lý.</t>
  </si>
  <si>
    <t>Bạn không cần biết luật Việt Nam để dùng file này. Bạn chỉ trả lời những điều bạn biết rõ nhất: bạn là ai, định làm gì, ở đâu, vốn bao nhiêu, mua công ty nào, tỷ lệ sở hữu ra sao. Những câu hỏi pháp lý do luật sư trả lời ở một phần riêng. Ví dụ: ngành có bị hạn chế tiếp cận thị trường không, có phải xin chấp thuận chủ trương đầu tư không.</t>
  </si>
  <si>
    <t>Hướng dẫn sử dụng trong 5 bước</t>
  </si>
  <si>
    <t>Bước 1. Mở sheet START HERE.</t>
  </si>
  <si>
    <t>Sheet này là bản đồ tổng quan. Từ đây có đường link đến tất cả các sheet khác.</t>
  </si>
  <si>
    <t>Bước 2. Điền Part 1 của sheet INVESTOR QUESTIONNAIRE.</t>
  </si>
  <si>
    <r>
      <t xml:space="preserve">Có 23 câu hỏi. Bạn chỉ điền vào các </t>
    </r>
    <r>
      <rPr>
        <b/>
        <sz val="11"/>
        <color theme="1"/>
        <rFont val="Arial"/>
        <family val="2"/>
      </rPr>
      <t>ô màu vàng</t>
    </r>
    <r>
      <rPr>
        <sz val="11"/>
        <color theme="1"/>
        <rFont val="Arial"/>
        <family val="2"/>
      </rPr>
      <t>. Phần lớn là chọn từ danh sách có sẵn. Cột bên phải có ví dụ cho từng câu. Nếu chưa biết thì chọn "Unknown" hoặc để trống. File sẽ đánh dấu điểm đó để luật sư xem lại, không tự đoán thay bạn.</t>
    </r>
  </si>
  <si>
    <r>
      <t xml:space="preserve">Nếu bạn mua cổ phần, hai câu quan trọng nhất là Q12 và Q13: tổng tỷ lệ sở hữu nước ngoài trong công ty mục tiêu </t>
    </r>
    <r>
      <rPr>
        <i/>
        <sz val="11"/>
        <color theme="1"/>
        <rFont val="Arial"/>
        <family val="2"/>
      </rPr>
      <t>trước</t>
    </r>
    <r>
      <rPr>
        <sz val="11"/>
        <color theme="1"/>
        <rFont val="Arial"/>
        <family val="2"/>
      </rPr>
      <t xml:space="preserve"> và </t>
    </r>
    <r>
      <rPr>
        <i/>
        <sz val="11"/>
        <color theme="1"/>
        <rFont val="Arial"/>
        <family val="2"/>
      </rPr>
      <t>sau</t>
    </r>
    <r>
      <rPr>
        <sz val="11"/>
        <color theme="1"/>
        <rFont val="Arial"/>
        <family val="2"/>
      </rPr>
      <t xml:space="preserve"> giao dịch. Từ hai con số này, file xác định giao dịch có phải đăng ký M&amp;A trước khi closing hay không.</t>
    </r>
  </si>
  <si>
    <t>Bước 3. Luật sư điền Part 2 (các ô màu cam, L1 đến L6).</t>
  </si>
  <si>
    <t>Phần này không dành cho khách hàng. Khi Part 2 còn trống, kết quả sẽ ghi "PROVISIONAL", nghĩa là tạm tính dựa trên sự kiện và chưa có xác nhận pháp lý.</t>
  </si>
  <si>
    <t>Bước 4. Xem kết quả ở sheet YOUR INVESTMENT ROUTE.</t>
  </si>
  <si>
    <t>Bạn sẽ thấy:</t>
  </si>
  <si>
    <t>Lộ trình có khả năng áp dụng, ví dụ "R1 - Greenfield Ordinary".</t>
  </si>
  <si>
    <t>Các điểm cần lưu ý riêng cho trường hợp của bạn.</t>
  </si>
  <si>
    <t>Bảng trạng thái từ A đến I, cho biết từng thủ tục có cần hay không.</t>
  </si>
  <si>
    <t>Bấm vào đường link để mở sheet lộ trình tương ứng (R1 đến R10). Mỗi sheet có lộ trình từng bước, danh sách hồ sơ, rủi ro chính và những sai lầm thường gặp.</t>
  </si>
  <si>
    <t>Bước 5. Trước khi bắt đầu kinh doanh, hoàn thành GO-LIVE CHECKLIST.</t>
  </si>
  <si>
    <t>Chọn trạng thái cho từng dòng: Done, In progress, Not started, Not applicable hoặc Legal review. Kết quả hiện ở cuối sheet:</t>
  </si>
  <si>
    <t>Kết quả</t>
  </si>
  <si>
    <t>Ý nghĩa</t>
  </si>
  <si>
    <t>NOT READY</t>
  </si>
  <si>
    <t>Còn việc bắt buộc chưa xong. Chưa được bắt đầu kinh doanh.</t>
  </si>
  <si>
    <t>LEGAL REVIEW REQUIRED</t>
  </si>
  <si>
    <t>Việc bắt buộc đã xong, nhưng còn điểm cần luật sư xác nhận.</t>
  </si>
  <si>
    <t>READY</t>
  </si>
  <si>
    <t>Không còn việc nào chặn ngày vận hành.</t>
  </si>
  <si>
    <t>Không phải dòng nào cũng chặn ngày khai trương. Mỗi dòng có một nhóm thời điểm: phải xong trước khi vận hành, trước khi xây dựng, trước hóa đơn đầu tiên, trước khi tuyển nhân viên đầu tiên, trước khi người nước ngoài bắt đầu làm việc, hoặc là nghĩa vụ định kỳ sau khi vận hành. Bảng "Gates" ở cuối sheet cho biết từng nhóm đã thông hay chưa.</t>
  </si>
  <si>
    <t>Đọc màu và ký hiệu</t>
  </si>
  <si>
    <t>Màu ô</t>
  </si>
  <si>
    <t>Vàng nhạt</t>
  </si>
  <si>
    <t>Ô để bạn nhập</t>
  </si>
  <si>
    <t>Xanh xám</t>
  </si>
  <si>
    <t>Ô tự tính, không gõ đè lên</t>
  </si>
  <si>
    <t>Cam</t>
  </si>
  <si>
    <t>Ô dành cho luật sư. Chữ "VERIFY" nghĩa là cần kiểm tra lại với văn bản hiện hành</t>
  </si>
  <si>
    <t>Đỏ nhạt</t>
  </si>
  <si>
    <t>Cảnh báo</t>
  </si>
  <si>
    <t>Ký hiệu</t>
  </si>
  <si>
    <t>✓</t>
  </si>
  <si>
    <t>Bắt buộc</t>
  </si>
  <si>
    <t>△</t>
  </si>
  <si>
    <t>Có thể cần, tùy trường hợp</t>
  </si>
  <si>
    <t>-</t>
  </si>
  <si>
    <t>Thường không áp dụng</t>
  </si>
  <si>
    <t>⚠</t>
  </si>
  <si>
    <t>Cần luật sư xem xét riêng</t>
  </si>
  <si>
    <t>Ba điều hay bị hiểu nhầm</t>
  </si>
  <si>
    <r>
      <t>1. ERC cho biết công ty đã tồn tại. IRC cho biết dự án đầu tư đã được đăng ký.</t>
    </r>
    <r>
      <rPr>
        <sz val="11"/>
        <color theme="1"/>
        <rFont val="Arial"/>
        <family val="2"/>
      </rPr>
      <t xml:space="preserve"> Có cả hai giấy chưa chắc đã được phép kinh doanh. Ngành nghề có điều kiện còn cần giấy phép riêng.</t>
    </r>
  </si>
  <si>
    <r>
      <t>2. Mua cổ phần công ty Việt Nam không tự động kéo theo việc phải xin IRC mới.</t>
    </r>
    <r>
      <rPr>
        <sz val="11"/>
        <color theme="1"/>
        <rFont val="Arial"/>
        <family val="2"/>
      </rPr>
      <t xml:space="preserve"> Ngành có điều kiện cũng không tự động dẫn đến đăng ký M&amp;A. Giao dịch còn phải làm tăng tổng tỷ lệ sở hữu nước ngoài.</t>
    </r>
  </si>
  <si>
    <r>
      <t>3. Từ năm 2026, nhà đầu tư có thể lập công ty trước (ERC) rồi hoàn tất IRC trong vòng 12 tháng.</t>
    </r>
    <r>
      <rPr>
        <sz val="11"/>
        <color theme="1"/>
        <rFont val="Arial"/>
        <family val="2"/>
      </rPr>
      <t xml:space="preserve"> Tuy nhiên dự án chỉ được triển khai sau khi có IRC.</t>
    </r>
  </si>
  <si>
    <t>Dành cho luật sư phụ trách</t>
  </si>
  <si>
    <t>Trước khi gửi file cho khách, hoàn thiện các ô cam: Part 2 của Questionnaire, bảng ngành ở sheet MARKET ACCESS, sheet LEGAL BASIS, và cột thời hạn luật định ở các sheet lộ trình.</t>
  </si>
  <si>
    <t>Ba sheet MASTER PROCEDURE MATRIX, MARKET ACCESS và LEGAL BASIS không khóa, để lọc và chỉnh sửa. Các sheet còn lại khóa nhưng không đặt mật khẩu (Review → Unprotect Sheet).</t>
  </si>
  <si>
    <t>Khối "Decision logic" ở cuối sheet YOUR INVESTMENT ROUTE hiển thị toàn bộ công thức định tuyến để luật sư tự kiểm tra.</t>
  </si>
  <si>
    <t>Nếu ngày dự kiến vận hành từ 01/3/2027 trở đi, file sẽ cảnh báo về Luật 24/2026/QH16 sửa đổi Luật Đầu tư. Khi đó cần rà soát lại lộ trình theo quy định mới.</t>
  </si>
  <si>
    <t>Lưu ý</t>
  </si>
  <si>
    <t>Tình trạng pháp luật trong file được rà soát đến ngày 18/9/2026. Pháp luật và thực tiễn hành chính tại Việt Nam có thể thay đổi. Navigator là công cụ định hướng chung và không thay thế ý kiến tư vấn pháp lý cho từng trường hợp cụ thể. Kết quả "READY" chỉ phản ánh thông tin do người dùng tự nhập, không phải ý kiến pháp lý.</t>
  </si>
  <si>
    <t>VIETNAM FOREIGN INVESTMENT NAVIGATOR</t>
  </si>
  <si>
    <t>Foreign Investor Entry-to-Operation Roadmap</t>
  </si>
  <si>
    <t>Legal cut-off: 18 September 2026</t>
  </si>
  <si>
    <t>Version 1.0   |   Prepared by Trinh Ngoc Nam</t>
  </si>
  <si>
    <t>YOUR JOURNEY FROM FIRST IDEA TO LAWFUL OPERATION</t>
  </si>
  <si>
    <t>READ THIS FIRST</t>
  </si>
  <si>
    <t>1.  Who is the investor?</t>
  </si>
  <si>
    <t>ERC = company exists.
IRC = investment project is registered.
Neither necessarily means the business is legally ready to operate.</t>
  </si>
  <si>
    <t>↓</t>
  </si>
  <si>
    <t>2.  What business will be conducted?</t>
  </si>
  <si>
    <t>3.  How will the investor enter Vietnam?</t>
  </si>
  <si>
    <t>4.  Does the project require investment policy approval?</t>
  </si>
  <si>
    <t>HOW TO USE THIS NAVIGATOR</t>
  </si>
  <si>
    <t>1.  You enter facts only: Part 1 of the Investor Questionnaire (yellow cells). No legal knowledge needed.</t>
  </si>
  <si>
    <t>5.  Is an IRC required?</t>
  </si>
  <si>
    <t>2.  The Navigator identifies the possible route. Counsel then confirms the legal classification (Part 2, orange cells).</t>
  </si>
  <si>
    <t>6.  Is an ERC / corporate registration required?</t>
  </si>
  <si>
    <t>3.  Read Your Investment Route, then the matching route sheet (R1-R10) for the step-by-step roadmap.</t>
  </si>
  <si>
    <t>7.  Is land, construction or environmental approval required?</t>
  </si>
  <si>
    <t>4.  Before starting business, clear every blocker on the Go-Live Checklist.</t>
  </si>
  <si>
    <t>8.  Are sector-specific licences required?</t>
  </si>
  <si>
    <t>9.  Capital, banking, tax and employment setup</t>
  </si>
  <si>
    <t>GO TO</t>
  </si>
  <si>
    <t>►  Investor Questionnaire</t>
  </si>
  <si>
    <t>10.  READY TO OPERATE</t>
  </si>
  <si>
    <t>►  Your Investment Route</t>
  </si>
  <si>
    <t>►  Master Decision Tree</t>
  </si>
  <si>
    <t>►  Go-Live Checklist</t>
  </si>
  <si>
    <t>►  Legal Basis</t>
  </si>
  <si>
    <t>ALL SHEETS</t>
  </si>
  <si>
    <t>Routes</t>
  </si>
  <si>
    <t>Topics</t>
  </si>
  <si>
    <t>Reference</t>
  </si>
  <si>
    <t>R1 - GREENFIELD ORDINARY</t>
  </si>
  <si>
    <t>MARKET ACCESS</t>
  </si>
  <si>
    <t>MASTER PROCEDURE MATRIX</t>
  </si>
  <si>
    <t>R2 - INVESTMENT POLICY PROJECT</t>
  </si>
  <si>
    <t>LAND &amp; PREMISES</t>
  </si>
  <si>
    <t>GO-LIVE CHECKLIST</t>
  </si>
  <si>
    <t>R3 - LAND · AUCTION · BIDDING</t>
  </si>
  <si>
    <t>FX &amp; CAPITAL</t>
  </si>
  <si>
    <t>LEGAL BASIS</t>
  </si>
  <si>
    <t>R4 - SPECIAL INVESTMENT PROC</t>
  </si>
  <si>
    <t>CONSTRUCTION · ENV · FIRE</t>
  </si>
  <si>
    <t>GLOSSARY</t>
  </si>
  <si>
    <t>R5 - M&amp;A NO PRIOR APPROVAL</t>
  </si>
  <si>
    <t>SECTOR LICENCES</t>
  </si>
  <si>
    <t>R6 - M&amp;A PRIOR APPROVAL</t>
  </si>
  <si>
    <t>EMPLOYMENT &amp; IMMIGRATION</t>
  </si>
  <si>
    <t>R7 - PROJECT ACQUISITION</t>
  </si>
  <si>
    <t>TAX · ACCOUNTING · E-INVOICE</t>
  </si>
  <si>
    <t>R8 - BCC</t>
  </si>
  <si>
    <t>DATA · CYBER · COMPLIANCE</t>
  </si>
  <si>
    <t>R9 - DOWNSTREAM FIE INVESTMENT</t>
  </si>
  <si>
    <t>R10 - PPP</t>
  </si>
  <si>
    <t>BRANCH · REPRESENTATIVE OFFICE</t>
  </si>
  <si>
    <t>CELL STYLES USED IN THIS WORKBOOK</t>
  </si>
  <si>
    <t>User Input</t>
  </si>
  <si>
    <t>User input - type or choose here</t>
  </si>
  <si>
    <t>Auto Result</t>
  </si>
  <si>
    <t>Auto-calculated result - do not overwrite</t>
  </si>
  <si>
    <t>Lawyer Review</t>
  </si>
  <si>
    <t>Lawyer review - VERIFY before release</t>
  </si>
  <si>
    <t>Warning</t>
  </si>
  <si>
    <t>Legal Citation</t>
  </si>
  <si>
    <t>Legal citation / source note</t>
  </si>
  <si>
    <t>Legal status reviewed as of 18 September 2026. Vietnamese laws and administrative practices may change. This Navigator is a general orientation tool and does not constitute legal advice.</t>
  </si>
  <si>
    <t>INVESTOR QUESTIONNAIRE</t>
  </si>
  <si>
    <t>Part 1: your facts. Part 2: legal classification by counsel   |   Legal cut-off: 18 September 2026   |   Trinh Ngoc Nam</t>
  </si>
  <si>
    <t>◄ Start Here</t>
  </si>
  <si>
    <t>Questionnaire</t>
  </si>
  <si>
    <t>Your Route</t>
  </si>
  <si>
    <t>You do not need to know Vietnamese law to fill this in. Part 1 asks only for facts about you and your plan: type or choose an answer in the yellow cells. Part 2 is completed by your lawyer. Until it is, the Navigator shows a provisional route and marks the open legal points for review.</t>
  </si>
  <si>
    <t>Legend:</t>
  </si>
  <si>
    <t>Your answer (client)</t>
  </si>
  <si>
    <t>Calculated - do not overwrite     |     Orange = counsel</t>
  </si>
  <si>
    <t>PART 1 - YOUR FACTS  (completed by the investor)</t>
  </si>
  <si>
    <t>A. WHO IS INVESTING</t>
  </si>
  <si>
    <t>Investor type</t>
  </si>
  <si>
    <t>Example: Foreign company</t>
  </si>
  <si>
    <t>Investor nationality / jurisdiction</t>
  </si>
  <si>
    <t>Example: Republic of Korea. Decides which treaties can be relied on.</t>
  </si>
  <si>
    <t>Are you investing directly, or through a company you already have in Vietnam?</t>
  </si>
  <si>
    <t>Example: Direct</t>
  </si>
  <si>
    <t>If through an existing Vietnam company: what percentage of it is foreign-owned?</t>
  </si>
  <si>
    <t>Enter a percentage, e.g. 65%. Leave blank if investing directly.</t>
  </si>
  <si>
    <t>Foreign ownership of that company above 50%?</t>
  </si>
  <si>
    <t>Calculated from Q4 (ownership only). Control by other means is for counsel to assess.</t>
  </si>
  <si>
    <t>B. WHAT YOU WANT TO DO</t>
  </si>
  <si>
    <t>What is the transaction?</t>
  </si>
  <si>
    <t>Example: Establish a new Vietnam company</t>
  </si>
  <si>
    <t>What will you sell, manufacture or provide in Vietnam?</t>
  </si>
  <si>
    <t>Plain words. Example: Manufacture automotive wiring harnesses for export; no retail sales in Vietnam.</t>
  </si>
  <si>
    <t>Where? (province / city, and name of the zone if any)</t>
  </si>
  <si>
    <t>Example: Bac Ninh - VSIP Bac Ninh II</t>
  </si>
  <si>
    <t>What kind of location is it?</t>
  </si>
  <si>
    <t>Example: Industrial Park</t>
  </si>
  <si>
    <t>Planned total investment capital (USD)</t>
  </si>
  <si>
    <t>Example: 12,000,000. Equity plus loans.</t>
  </si>
  <si>
    <t>When do you want to start operating?</t>
  </si>
  <si>
    <t>Enter a date, e.g. 01-Mar-2027</t>
  </si>
  <si>
    <t>C. OWNERSHIP AND TARGET  (Q12 and Q15-Q18: acquisitions only)</t>
  </si>
  <si>
    <t>Total foreign ownership in the Target BEFORE the transaction (all foreign investors together)</t>
  </si>
  <si>
    <t>Example: 30%. Enter 0% if there is no foreign owner today.</t>
  </si>
  <si>
    <t>Total foreign ownership AFTER the transaction (new company: your planned foreign ownership)</t>
  </si>
  <si>
    <t>Example: 30% if you buy out another foreign investor's 30%; 100% for a wholly foreign-owned company.</t>
  </si>
  <si>
    <t>Does total foreign ownership increase?</t>
  </si>
  <si>
    <t>Calculated from Q12 and Q13. A sale from one foreign investor to another does not increase the total.</t>
  </si>
  <si>
    <t>Is the Target a public or listed company?</t>
  </si>
  <si>
    <t>Public / listed targets bring securities-law steps on top of the investment-law test.</t>
  </si>
  <si>
    <t>Does the Target hold sector licences or work in a regulated sector (banking, insurance, securities, telecom, etc.)?</t>
  </si>
  <si>
    <t>Does the Target or the project site include land? Where?</t>
  </si>
  <si>
    <t>Island, border and coastal communes and other defence / security areas matter.</t>
  </si>
  <si>
    <t>Does the State hold capital in the Target?</t>
  </si>
  <si>
    <t>D. SITE, BUILDING AND PEOPLE</t>
  </si>
  <si>
    <t>How will you get the site?</t>
  </si>
  <si>
    <t>Example: Lease / sublease in industrial park or zone</t>
  </si>
  <si>
    <t>Land area needed (hectares)</t>
  </si>
  <si>
    <t>Example: 3.5. Leave blank for an office.</t>
  </si>
  <si>
    <t>Will you build, or substantially fit out, a building?</t>
  </si>
  <si>
    <t>Will you manufacture or process goods?</t>
  </si>
  <si>
    <t>Will foreign nationals work for the business in Vietnam?</t>
  </si>
  <si>
    <t>PART 2 - LEGAL CLASSIFICATION  (completed by counsel, not by the investor)</t>
  </si>
  <si>
    <t>Counsel reads the facts in Part 1 and records the legal conclusions here. A blank cell means “pending”: the route stays provisional and the related lines show ⚠. Nothing in Part 2 should be answered by the client.</t>
  </si>
  <si>
    <t>L1</t>
  </si>
  <si>
    <t>Market access for the activity in Q7 (investor nationality: Q2)</t>
  </si>
  <si>
    <t>Investment Law 143/2025/QH15; restricted-sector list; treaties. Record the analysis on MARKET ACCESS.</t>
  </si>
  <si>
    <t>L2</t>
  </si>
  <si>
    <t>Is Investment Policy Approval required?</t>
  </si>
  <si>
    <t>Use Q7-Q10, Q19-Q20. Approval categories and level: VERIFY article.</t>
  </si>
  <si>
    <t>L3</t>
  </si>
  <si>
    <t>If in an eligible zone (Q9): is the project in a category EXCLUDED from the special investment procedure?</t>
  </si>
  <si>
    <t>Investment Law 143/2025/QH15, Art. 28; excluded categories under Decree 96/2026/NĐ-CP.</t>
  </si>
  <si>
    <t>L4</t>
  </si>
  <si>
    <t>Environmental approval (EIA / environmental licence / registration)</t>
  </si>
  <si>
    <t>Use Q7, Q21, Q22.</t>
  </si>
  <si>
    <t>L5</t>
  </si>
  <si>
    <t>Sector-specific operating licence</t>
  </si>
  <si>
    <t>Use Q7. See SECTOR LICENCES.</t>
  </si>
  <si>
    <t>L6</t>
  </si>
  <si>
    <t>Economic concentration (merger control) notification - acquisitions only</t>
  </si>
  <si>
    <t>Competition Law thresholds: VERIFY.</t>
  </si>
  <si>
    <t>►  See the result: YOUR INVESTMENT ROUTE</t>
  </si>
  <si>
    <t>YOUR INVESTMENT ROUTE</t>
  </si>
  <si>
    <t>Built from your facts; confirmed by counsel's classification   |   Legal cut-off: 18 September 2026   |   Trinh Ngoc Nam</t>
  </si>
  <si>
    <t>Go-Live Checklist</t>
  </si>
  <si>
    <t>LIKELY INVESTMENT ROUTE</t>
  </si>
  <si>
    <t>Underlying transaction route</t>
  </si>
  <si>
    <t>Foreign-investor or domestic treatment (R9 test)</t>
  </si>
  <si>
    <t>M&amp;A track</t>
  </si>
  <si>
    <t>Special investment procedure (R4) – investor's option</t>
  </si>
  <si>
    <t>Open the route sheet</t>
  </si>
  <si>
    <t>Days to target commencement date</t>
  </si>
  <si>
    <t>POINTS TO CHECK ON YOUR FACTS</t>
  </si>
  <si>
    <t>✓ Required     △ Potentially Required (check / conditional / optional)     — Not Normally Required     ⚠ Case-Specific Review (counsel)</t>
  </si>
  <si>
    <t>#</t>
  </si>
  <si>
    <t>What may be required</t>
  </si>
  <si>
    <t>Status on your facts</t>
  </si>
  <si>
    <t>Why / what to do</t>
  </si>
  <si>
    <t>Where to read more</t>
  </si>
  <si>
    <t>A. BEFORE TRANSACTION / INCORPORATION</t>
  </si>
  <si>
    <t>A1</t>
  </si>
  <si>
    <t>Market-access analysis (sector, ownership cap, treaty basis)</t>
  </si>
  <si>
    <t>Always the first step. Done by counsel from your description of the business (Q7) and nationality (Q2).</t>
  </si>
  <si>
    <t>A2</t>
  </si>
  <si>
    <t>Legal due diligence on the target / project</t>
  </si>
  <si>
    <t>For acquisitions and project purchases; advisable on a JV partner.</t>
  </si>
  <si>
    <t>R5 – M&amp;A NO PRIOR APPROVAL</t>
  </si>
  <si>
    <t>A3</t>
  </si>
  <si>
    <t>Ownership-chain analysis (foreign-investor treatment)</t>
  </si>
  <si>
    <t>Needed when investing through an existing Vietnam company.</t>
  </si>
  <si>
    <t>R9 – DOWNSTREAM FIE INVESTMENT</t>
  </si>
  <si>
    <t>A4</t>
  </si>
  <si>
    <t>Sensitive-land / national-security screening</t>
  </si>
  <si>
    <t>Island, border, coastal and other security-sensitive areas.</t>
  </si>
  <si>
    <t>B. INVESTMENT AND TRANSACTION APPROVALS</t>
  </si>
  <si>
    <t>B1</t>
  </si>
  <si>
    <t>Investment Policy Approval</t>
  </si>
  <si>
    <t>Government-level approval for certain project categories. Separate from the IRC and the ERC. Classified by counsel (L2).</t>
  </si>
  <si>
    <t>R2 – INVESTMENT POLICY PROJECT</t>
  </si>
  <si>
    <t>B2</t>
  </si>
  <si>
    <t>Investor selection – auction / bidding / investor approval</t>
  </si>
  <si>
    <t>State land does not automatically mean auction or bidding (Art. 23). Driven by the land route in Q19.</t>
  </si>
  <si>
    <t>R3 – LAND · AUCTION · BIDDING</t>
  </si>
  <si>
    <t>B3</t>
  </si>
  <si>
    <t>IRC – Investment Registration Certificate</t>
  </si>
  <si>
    <t>Registers the investment project. A share acquisition does not automatically require a new IRC.</t>
  </si>
  <si>
    <t>R1 – GREENFIELD ORDINARY</t>
  </si>
  <si>
    <t>B4</t>
  </si>
  <si>
    <t>M&amp;A registration under the Investment Law (before closing)</t>
  </si>
  <si>
    <t>Art. 21(3): conditional sector AND an increase in total foreign ownership; crossing or increasing above 50%; or sensitive land. Not an IRC.</t>
  </si>
  <si>
    <t>R6 – M&amp;A PRIOR APPROVAL</t>
  </si>
  <si>
    <t>B5</t>
  </si>
  <si>
    <t>Special investment procedure (investor's option)</t>
  </si>
  <si>
    <t>Art. 28: project in an eligible zone and outside the excluded categories (Decree 96/2026/NĐ-CP). Optional – the investor elects it.</t>
  </si>
  <si>
    <t>R4 – SPECIAL INVESTMENT PROC</t>
  </si>
  <si>
    <t>B6</t>
  </si>
  <si>
    <t>Economic concentration (merger control) notification</t>
  </si>
  <si>
    <t>Separate from M&amp;A registration. Thresholds assessed by counsel (L6).</t>
  </si>
  <si>
    <t>B7</t>
  </si>
  <si>
    <t>Securities-law steps for a public / listed Target</t>
  </si>
  <si>
    <t>Foreign ownership room, trading code, tender offer, disclosure.</t>
  </si>
  <si>
    <t>B8</t>
  </si>
  <si>
    <t>Sector regulator's approval of the acquisition</t>
  </si>
  <si>
    <t>Banking, insurance, securities and some other sectors approve changes of owner.</t>
  </si>
  <si>
    <t>B9</t>
  </si>
  <si>
    <t>State-capital transfer rules</t>
  </si>
  <si>
    <t>Sales of State capital follow their own valuation and auction rules.</t>
  </si>
  <si>
    <t>C. CORPORATE REGISTRATION</t>
  </si>
  <si>
    <t>C1</t>
  </si>
  <si>
    <t>ERC – new Vietnam company</t>
  </si>
  <si>
    <t>Creates the company. Does not authorise regulated activities.</t>
  </si>
  <si>
    <t>C2</t>
  </si>
  <si>
    <t>Registration of new members / shareholders after closing</t>
  </si>
  <si>
    <t>Corporate change filing at the Business Registration Office.</t>
  </si>
  <si>
    <t>C3</t>
  </si>
  <si>
    <t>Branch / representative office licence</t>
  </si>
  <si>
    <t>Commercial-law licence; no IRC / ERC.</t>
  </si>
  <si>
    <t>C4</t>
  </si>
  <si>
    <t>Beneficial owner information</t>
  </si>
  <si>
    <t>Filed with the ERC and updated on change (Decree 168/2025, as amended by Decree 296/2026).</t>
  </si>
  <si>
    <t>D. CAPITAL &amp; BANKING</t>
  </si>
  <si>
    <t>D1</t>
  </si>
  <si>
    <t>Correct capital account (DICA / indirect investment account)</t>
  </si>
  <si>
    <t>The account type depends on the company's status under FX rules.</t>
  </si>
  <si>
    <t>D2</t>
  </si>
  <si>
    <t>Capital contribution within the statutory period</t>
  </si>
  <si>
    <t>Deadline runs from the ERC date – VERIFY period.</t>
  </si>
  <si>
    <t>D3</t>
  </si>
  <si>
    <t>M&amp;A / transfer payment route and seller tax filing</t>
  </si>
  <si>
    <t>Confirm with the bank before signing.</t>
  </si>
  <si>
    <t>D4</t>
  </si>
  <si>
    <t>Foreign loan registration / reporting</t>
  </si>
  <si>
    <t>Only if the company borrows offshore.</t>
  </si>
  <si>
    <t>E. LAND / PREMISES</t>
  </si>
  <si>
    <t>E1</t>
  </si>
  <si>
    <t>Lawful premises / registered address</t>
  </si>
  <si>
    <t>Lease must be valid and the use permitted.</t>
  </si>
  <si>
    <t>E2</t>
  </si>
  <si>
    <t>State land allocation / lease procedure</t>
  </si>
  <si>
    <t>Usually the longest item on land-based projects.</t>
  </si>
  <si>
    <t>E3</t>
  </si>
  <si>
    <t>Industrial park / zone lease or sublease</t>
  </si>
  <si>
    <t>Check the developer's land documents.</t>
  </si>
  <si>
    <t>F. CONSTRUCTION / ENVIRONMENT / FIRE</t>
  </si>
  <si>
    <t>F1</t>
  </si>
  <si>
    <t>Construction procedures (design appraisal, permit or exemption, acceptance)</t>
  </si>
  <si>
    <t>Under the special investment procedure several of these are replaced by investor undertakings – see R4.</t>
  </si>
  <si>
    <t>F2</t>
  </si>
  <si>
    <t>Environmental approval (EIA / licence / registration)</t>
  </si>
  <si>
    <t>Classified by counsel (L4) from Q7, Q21 and Q22.</t>
  </si>
  <si>
    <t>F3</t>
  </si>
  <si>
    <t>Fire prevention and fighting requirements</t>
  </si>
  <si>
    <t>Fit-out of leased premises can also trigger these.</t>
  </si>
  <si>
    <t>G. SECTOR LICENCES</t>
  </si>
  <si>
    <t>G1</t>
  </si>
  <si>
    <t>Sector-specific operating licence(s)</t>
  </si>
  <si>
    <t>Must be issued before the regulated activity starts. Classified by counsel (L5).</t>
  </si>
  <si>
    <t>G2</t>
  </si>
  <si>
    <t>Trading Business Licence / Retail Outlet Licence</t>
  </si>
  <si>
    <t>If the company will retail goods or carry out listed trading activities.</t>
  </si>
  <si>
    <t>G3</t>
  </si>
  <si>
    <t>Market-access conditions reflected in licences</t>
  </si>
  <si>
    <t>Ownership caps, scope limits and partner requirements.</t>
  </si>
  <si>
    <t>H. TAX / EMPLOYMENT / COMPLIANCE</t>
  </si>
  <si>
    <t>H1</t>
  </si>
  <si>
    <t>Tax registration, accounting system, e-invoice</t>
  </si>
  <si>
    <t>Before the first invoice.</t>
  </si>
  <si>
    <t>H2</t>
  </si>
  <si>
    <t>Labour contracts, social insurance, internal labour rules</t>
  </si>
  <si>
    <t>From the first hire – not a condition of go-live if there are no employees yet.</t>
  </si>
  <si>
    <t>H3</t>
  </si>
  <si>
    <t>Work permits / exemptions and visas for foreign staff</t>
  </si>
  <si>
    <t>Before a foreign national starts work.</t>
  </si>
  <si>
    <t>H4</t>
  </si>
  <si>
    <t>Personal data protection and cybersecurity compliance</t>
  </si>
  <si>
    <t>Applies to employee and customer data from the start of processing.</t>
  </si>
  <si>
    <t>I. COMMERCIAL OPERATION</t>
  </si>
  <si>
    <t>I1</t>
  </si>
  <si>
    <t>Go-Live Checklist: all blockers cleared</t>
  </si>
  <si>
    <t>Do not start trading until it shows READY.</t>
  </si>
  <si>
    <t>I2</t>
  </si>
  <si>
    <t>Periodic investment and regulatory reporting</t>
  </si>
  <si>
    <t>Ongoing after go-live. Set up a compliance calendar.</t>
  </si>
  <si>
    <t>Summary</t>
  </si>
  <si>
    <t>DECISION LOGIC (for the reviewing lawyer – not client-facing)</t>
  </si>
  <si>
    <t>These cells drive the result above and use direct cell references only. Legal tests encoded: Investment Law 143/2025/QH15 Art. 21(3) (M&amp;A registration), Art. 23 (investor selection), Art. 28 (special investment procedure) and Decree 96/2026/NĐ-CP (excluded categories; IRC within 12 months when the company is set up first). The more-than-50% test for downstream investment by an FIE still needs its article reference: VERIFY.</t>
  </si>
  <si>
    <t>Entry category  [EntryCat]</t>
  </si>
  <si>
    <t>Investing through a Vietnam entity?  [Downstream]</t>
  </si>
  <si>
    <t>Trigger (a): conditional sector AND total foreign ownership increases  [MATrigSector]</t>
  </si>
  <si>
    <t>Trigger (b): crossing above 50%, or increasing while above 50%  [MATrigHalf]</t>
  </si>
  <si>
    <t>Trigger (c): sensitive land  [MATrigLand]</t>
  </si>
  <si>
    <t>M&amp;A prior-registration trigger (any of a, b, c)  [MATrigger]</t>
  </si>
  <si>
    <t>Greenfield sub-route  [GreenRoute]</t>
  </si>
  <si>
    <t>Underlying route code  [RouteCode]</t>
  </si>
  <si>
    <t>Special investment procedure  [SpecProc]</t>
  </si>
  <si>
    <t>Counsel classification still pending?  [CounselPending]</t>
  </si>
  <si>
    <t>Route label shown to the client</t>
  </si>
  <si>
    <t>Code</t>
  </si>
  <si>
    <t>Route sheet</t>
  </si>
  <si>
    <t>R1 – Greenfield Ordinary</t>
  </si>
  <si>
    <t>R1</t>
  </si>
  <si>
    <t>R2 – Greenfield requiring Investment Policy Approval</t>
  </si>
  <si>
    <t>R2</t>
  </si>
  <si>
    <t>R3 – Land / Auction / Investor Selection Project</t>
  </si>
  <si>
    <t>R3</t>
  </si>
  <si>
    <t>R1 or R2 (Investment Policy Approval not yet classified). Potentially applicable – lawyer verification required.</t>
  </si>
  <si>
    <t>R1/R2</t>
  </si>
  <si>
    <t>MASTER DECISION TREE</t>
  </si>
  <si>
    <t>R5 – M&amp;A without prior Investment Law approval</t>
  </si>
  <si>
    <t>R5</t>
  </si>
  <si>
    <t>R6 – M&amp;A requiring prior registration/approval</t>
  </si>
  <si>
    <t>R6</t>
  </si>
  <si>
    <t>R5 or R6 (a trigger is still unknown). Potentially applicable – lawyer verification required.</t>
  </si>
  <si>
    <t>R5/R6</t>
  </si>
  <si>
    <t>R7 – Investment Project Acquisition</t>
  </si>
  <si>
    <t>R7</t>
  </si>
  <si>
    <t>R7 – PROJECT ACQUISITION</t>
  </si>
  <si>
    <t>R8 – BCC</t>
  </si>
  <si>
    <t>R8</t>
  </si>
  <si>
    <t>R10 – PPP</t>
  </si>
  <si>
    <t>R10</t>
  </si>
  <si>
    <t>Branch / Representative Office</t>
  </si>
  <si>
    <t>BRO</t>
  </si>
  <si>
    <t>Further legal classification required</t>
  </si>
  <si>
    <t>TBC</t>
  </si>
  <si>
    <t>From “I want to invest in Vietnam” to the right procedure   |   Legal cut-off: 18 September 2026   |   Trinh Ngoc Nam</t>
  </si>
  <si>
    <t>Decision Tree</t>
  </si>
  <si>
    <t>Legal Basis</t>
  </si>
  <si>
    <t>FOREIGN INVESTOR WANTS TO ENTER VIETNAM</t>
  </si>
  <si>
    <t>STEP 1 - Market access permitted?</t>
  </si>
  <si>
    <t>If PROHIBITED  ↓</t>
  </si>
  <si>
    <t>If CONDITIONAL  ↓</t>
  </si>
  <si>
    <t>If PERMITTED  ↓</t>
  </si>
  <si>
    <t>STOP / restructure transaction.</t>
  </si>
  <si>
    <t>Check:  • foreign ownership cap   • JV / local partner requirement   • permitted scope   • investor qualifications   • treaty commitments   • sector legislation</t>
  </si>
  <si>
    <t>Proceed to Step 2</t>
  </si>
  <si>
    <t>See MARKET ACCESS</t>
  </si>
  <si>
    <t>STEP 2 - WHAT IS THE ENTRY MODE?</t>
  </si>
  <si>
    <t>A. New company / Greenfield</t>
  </si>
  <si>
    <t>B. M&amp;A</t>
  </si>
  <si>
    <t>C. Project acquisition</t>
  </si>
  <si>
    <t>D. BCC</t>
  </si>
  <si>
    <t>E. PPP</t>
  </si>
  <si>
    <t>F. Branch / RO</t>
  </si>
  <si>
    <t>G. Investment through existing FIE</t>
  </si>
  <si>
    <t>► R1 · R2 · R3 · R4</t>
  </si>
  <si>
    <t>► R5 · R6</t>
  </si>
  <si>
    <t>► R7</t>
  </si>
  <si>
    <t>► R8</t>
  </si>
  <si>
    <t>► R10</t>
  </si>
  <si>
    <t>► Branch / RO sheet</t>
  </si>
  <si>
    <t>► R9</t>
  </si>
  <si>
    <t>A.  GREENFIELD BRANCH  (new company / new project)</t>
  </si>
  <si>
    <t>Does the project require Investment Policy Approval?</t>
  </si>
  <si>
    <t>YES</t>
  </si>
  <si>
    <t>→</t>
  </si>
  <si>
    <t>Investor selection / auction / bidding if applicable</t>
  </si>
  <si>
    <t>IRC</t>
  </si>
  <si>
    <t>ERC</t>
  </si>
  <si>
    <t>Post-licensing</t>
  </si>
  <si>
    <t>Routes R2 (approval project) and R3 (land / auction / bidding). Investment Policy Approval, IRC and ERC are three different things.</t>
  </si>
  <si>
    <t>NO</t>
  </si>
  <si>
    <t>Route 1</t>
  </si>
  <si>
    <t>Post-licensing: capital, premises, sector licences, registrations, go-live</t>
  </si>
  <si>
    <t>Route 2</t>
  </si>
  <si>
    <t>Note: “Under the 2025 Investment Law regime effective from 1 March 2026, a foreign investor may in certain cases establish an economic organization before obtaining the IRC. The IRC must subsequently be completed within the legally prescribed period and the investment project cannot be implemented before the investment procedure is completed.”</t>
  </si>
  <si>
    <t>Decree 96/2026/NĐ-CP: where the company is set up first, the IRC must be completed within 12 months, and the project may be implemented only after the IRC procedure is complete. Many older FDI guides show only IRC → ERC; both sequences are lawful in 2026.</t>
  </si>
  <si>
    <t>Is the project located in an eligible zone, and is it outside the excluded project categories?   (Special investment procedure - Investment Law 143/2025/QH15, Art. 28)</t>
  </si>
  <si>
    <t>Investor MAY choose R4. No separate: Investment Policy Approval • technology appraisal • EIA report • detailed planning • construction permit • certain construction and fire-safety approvals. Instead: written undertakings to meet the substantive standards, pre-construction notices and State post-inspection.</t>
  </si>
  <si>
    <t>► R4 sheet</t>
  </si>
  <si>
    <t>Eligible zones: industrial park • export processing zone • high-tech zone • centralized digital technology zone • free trade zone • International Financial Centre • functional area within an economic zone. Excluded categories are set by Decree 96/2026/NĐ-CP and are classified by counsel (Questionnaire L3).</t>
  </si>
  <si>
    <t>WHAT IS THE LAND / INVESTOR SELECTION ROUTE?   (State land does not by itself mean auction or bidding - Art. 23)</t>
  </si>
  <si>
    <t>Investor already has land-use rights</t>
  </si>
  <si>
    <t>Lease / sublease in industrial park</t>
  </si>
  <si>
    <t>State land without auction / bidding</t>
  </si>
  <si>
    <t>Land-use-right auction</t>
  </si>
  <si>
    <t>Investor-selection bidding</t>
  </si>
  <si>
    <t>Land route unknown</t>
  </si>
  <si>
    <t>No State selection step</t>
  </si>
  <si>
    <t>Investor approved with the Investment Policy Approval → R2</t>
  </si>
  <si>
    <t>→ R3</t>
  </si>
  <si>
    <t>Counsel determines. Do not infer.</t>
  </si>
  <si>
    <t>B.  M&amp;A BRANCH  (acquire or subscribe for shares / capital)</t>
  </si>
  <si>
    <t>Does the transaction trigger prior registration because of:   • conditional market-access sector AND the transaction increases total foreign ownership;   • foreign ownership crossing above 50%;   • increase while already above 50%;   or   • sensitive land?      (Investment Law 143/2025/QH15, Art. 21(3))</t>
  </si>
  <si>
    <t>M&amp;A registration / approval</t>
  </si>
  <si>
    <t>Closing</t>
  </si>
  <si>
    <t>Corporate changes</t>
  </si>
  <si>
    <t>Project / licence review</t>
  </si>
  <si>
    <t>Transaction closing</t>
  </si>
  <si>
    <t>Licence review</t>
  </si>
  <si>
    <t>► NO: see R5</t>
  </si>
  <si>
    <t>► YES: see R6</t>
  </si>
  <si>
    <t>Acquiring shares in a Vietnamese company does not automatically mean that a new IRC is required.</t>
  </si>
  <si>
    <t>A conditional sector alone is not a trigger. Example: foreign investor A sells its 30% to foreign investor B - total foreign ownership stays at 30%, so trigger (a) is not met.</t>
  </si>
  <si>
    <t>Track A - private company: R5 or R6 as determined above.</t>
  </si>
  <si>
    <t>Foreign ownership room</t>
  </si>
  <si>
    <t>Securities trading code / account, custody, payment</t>
  </si>
  <si>
    <t>Tender offer if applicable</t>
  </si>
  <si>
    <t>Disclosure</t>
  </si>
  <si>
    <t>R5 / R6 test</t>
  </si>
  <si>
    <t>Track B - public / listed company: these securities-law steps run IN ADDITION TO the investment-law test above (R5 / R6). Details: VERIFY against the Securities Law.</t>
  </si>
  <si>
    <t>PARALLEL TRANSACTION APPROVALS - each is a separate regime and none replaces another</t>
  </si>
  <si>
    <t>Investment Law M&amp;A registration</t>
  </si>
  <si>
    <t>Economic concentration notification</t>
  </si>
  <si>
    <t>Securities rules (public / listed)</t>
  </si>
  <si>
    <t>Sector regulator approval</t>
  </si>
  <si>
    <t>State-capital rules</t>
  </si>
  <si>
    <t>Land / project approval</t>
  </si>
  <si>
    <t>Other regulated-sector approval</t>
  </si>
  <si>
    <t>C - G.  OTHER ENTRY MODES</t>
  </si>
  <si>
    <t>Project due diligence → land / project eligibility → transfer agreement → investment approval / IRC adjustment where required → land / assets transfer → sector licence updates → operation</t>
  </si>
  <si>
    <t>► Open sheet</t>
  </si>
  <si>
    <t>Market access → Investment Policy Approval if applicable → IRC → BCC execution → coordination mechanism → operating office if needed → sector approvals → operation</t>
  </si>
  <si>
    <t>Project identification → preparation → approval → investor selection → project enterprise → PPP agreement → financing / land → construction → commercial operation</t>
  </si>
  <si>
    <t>Commercial-law licence (no IRC / ERC). A representative office cannot earn revenue. A branch is available only in permitted sectors.</t>
  </si>
  <si>
    <t>G. Existing FIE</t>
  </si>
  <si>
    <t>Analyse ownership chain → within the foreign-investor treatment threshold: foreign-investor procedures → otherwise: domestic-investor procedures unless another rule provides otherwise</t>
  </si>
  <si>
    <t>EVERY BRANCH ENDS HERE:   capital &amp; banking  •  premises / land  •  construction / environment / fire  •  sector licences  •  tax  •  employment  •  data   →   GO-LIVE CHECKLIST</t>
  </si>
  <si>
    <t>ERC = company exists.   IRC = investment project is registered.   Neither necessarily means the business is legally ready to operate.</t>
  </si>
  <si>
    <t>Every procedure in one filterable table - detailed reference for counsel and project teams   |   Legal cut-off: 18 September 2026   |   Trinh Ngoc Nam</t>
  </si>
  <si>
    <t>Use the filter arrows in the header row (for example filter “Applicable Route” or “Stage”). Orange cells are for the reviewing lawyer: VERIFY = confirm against the law in force and insert the period / citation; “Lawyer input” = insert the firm's practical experience.</t>
  </si>
  <si>
    <t>Stage</t>
  </si>
  <si>
    <t>Issue</t>
  </si>
  <si>
    <t>Key Question</t>
  </si>
  <si>
    <t>Required?</t>
  </si>
  <si>
    <t>Applicable Route</t>
  </si>
  <si>
    <t>Procedure / Approval</t>
  </si>
  <si>
    <t>Responsible Authority</t>
  </si>
  <si>
    <t>Key Applicant</t>
  </si>
  <si>
    <t>Main Documents</t>
  </si>
  <si>
    <t>Statutory Timeline</t>
  </si>
  <si>
    <t>Practical Timing</t>
  </si>
  <si>
    <t>Pre-condition</t>
  </si>
  <si>
    <t>Can run in parallel?</t>
  </si>
  <si>
    <t>Must complete before</t>
  </si>
  <si>
    <t>Risk / Notes</t>
  </si>
  <si>
    <t>Lawyer Review Required?</t>
  </si>
  <si>
    <t>1. Pre-entry</t>
  </si>
  <si>
    <t>Market access</t>
  </si>
  <si>
    <t>Is the sector open to foreign investors, and on what conditions?</t>
  </si>
  <si>
    <t>Required</t>
  </si>
  <si>
    <t>All routes</t>
  </si>
  <si>
    <t>Market-access analysis (no filing)</t>
  </si>
  <si>
    <t>Investor / counsel</t>
  </si>
  <si>
    <t>Business description; group chart</t>
  </si>
  <si>
    <t>n/a</t>
  </si>
  <si>
    <t>Lawyer input</t>
  </si>
  <si>
    <t>None</t>
  </si>
  <si>
    <t>Yes</t>
  </si>
  <si>
    <t>Any filing or signing</t>
  </si>
  <si>
    <t>VERIFY</t>
  </si>
  <si>
    <t>Drives structure, ownership and partner choice.</t>
  </si>
  <si>
    <t>Entry mode</t>
  </si>
  <si>
    <t>New company, acquisition, project purchase, BCC, PPP or branch / RO?</t>
  </si>
  <si>
    <t>Structuring decision</t>
  </si>
  <si>
    <t>Filing</t>
  </si>
  <si>
    <t>See MASTER DECISION TREE.</t>
  </si>
  <si>
    <t>Ownership chain</t>
  </si>
  <si>
    <t>Is the investing entity treated as a foreign investor?</t>
  </si>
  <si>
    <t>Potentially Required</t>
  </si>
  <si>
    <t>R9</t>
  </si>
  <si>
    <t>Ownership-chain analysis</t>
  </si>
  <si>
    <t>Group chart; registers</t>
  </si>
  <si>
    <t>Threshold and tiering: VERIFY.</t>
  </si>
  <si>
    <t>Due diligence</t>
  </si>
  <si>
    <t>What is being bought and what liabilities come with it?</t>
  </si>
  <si>
    <t>R5, R6, R7</t>
  </si>
  <si>
    <t>Legal due diligence</t>
  </si>
  <si>
    <t>Investor</t>
  </si>
  <si>
    <t>Data room</t>
  </si>
  <si>
    <t>NDA</t>
  </si>
  <si>
    <t>Signing</t>
  </si>
  <si>
    <t>Include licences, land, IRCs held, data and employment.</t>
  </si>
  <si>
    <t>Sensitive land / national security</t>
  </si>
  <si>
    <t>Does the target or project have land in an island, border, coastal or security-sensitive area?</t>
  </si>
  <si>
    <t>Case-Specific Review</t>
  </si>
  <si>
    <t>R3, R6, R7</t>
  </si>
  <si>
    <t>Screening</t>
  </si>
  <si>
    <t>Land-use right certificates</t>
  </si>
  <si>
    <t>Triggers M&amp;A registration and security consultation.</t>
  </si>
  <si>
    <t>Merger control</t>
  </si>
  <si>
    <t>Do the parties meet notification thresholds?</t>
  </si>
  <si>
    <t>National Competition Commission</t>
  </si>
  <si>
    <t>Parties</t>
  </si>
  <si>
    <t>Notification dossier</t>
  </si>
  <si>
    <t>Signed or agreed deal</t>
  </si>
  <si>
    <t>Thresholds: VERIFY.</t>
  </si>
  <si>
    <t>2. Investment approvals</t>
  </si>
  <si>
    <t>Is the project in an approval category?</t>
  </si>
  <si>
    <t>R2, R3, R8</t>
  </si>
  <si>
    <t>National Assembly / Prime Minister / Provincial People's Committee - VERIFY</t>
  </si>
  <si>
    <t>Project proposal; investor documents; land-use need; environmental information</t>
  </si>
  <si>
    <t>No</t>
  </si>
  <si>
    <t>Separate from IRC and ERC.</t>
  </si>
  <si>
    <t>Investor selection</t>
  </si>
  <si>
    <t>Must the investor be chosen by auction or bidding?</t>
  </si>
  <si>
    <t>R3, R10</t>
  </si>
  <si>
    <t>Auction / bidding / investor approval</t>
  </si>
  <si>
    <t>Provincial authorities; bid-inviting party</t>
  </si>
  <si>
    <t>Eligibility and bid documents</t>
  </si>
  <si>
    <t>Investment policy decision</t>
  </si>
  <si>
    <t>Land allocation / lease</t>
  </si>
  <si>
    <t>Investment Law 143/2025/QH15, Art. 23</t>
  </si>
  <si>
    <t>State land does not by itself mean auction or bidding. The investor may also be approved together with the investment policy.</t>
  </si>
  <si>
    <t>Does the foreign investor's project need registration?</t>
  </si>
  <si>
    <t>R1, R2, R3, R4, R8; R9 if foreign-investor treatment</t>
  </si>
  <si>
    <t>Investment Registration Certificate</t>
  </si>
  <si>
    <t>Investment registration authority</t>
  </si>
  <si>
    <t>Application; project proposal; legalised investor documents; financial capacity; site documents</t>
  </si>
  <si>
    <t>Market access; approval where required</t>
  </si>
  <si>
    <t>ERC-first sequence available: IRC within 12 months of setting up the company</t>
  </si>
  <si>
    <t>Project implementation</t>
  </si>
  <si>
    <t>Investment Law 143/2025/QH15; Decree 96/2026/NĐ-CP</t>
  </si>
  <si>
    <t>IRC = project registered. Not a licence to operate.</t>
  </si>
  <si>
    <t>Special investment procedure</t>
  </si>
  <si>
    <t>Is the project in an eligible zone and outside the excluded project categories?</t>
  </si>
  <si>
    <t>R4</t>
  </si>
  <si>
    <t>Special-procedure registration with undertakings (investor's option)</t>
  </si>
  <si>
    <t>Zone Management Board - VERIFY</t>
  </si>
  <si>
    <t>Application; written undertakings</t>
  </si>
  <si>
    <t>Eligible zone; not an excluded category</t>
  </si>
  <si>
    <t>Construction</t>
  </si>
  <si>
    <t>Investment Law 143/2025/QH15, Art. 28; Decree 96/2026/NĐ-CP</t>
  </si>
  <si>
    <t>No separate Investment Policy Approval, technology appraisal, EIA report, detailed planning, construction permit and certain construction / fire approvals. Standards still apply; post-inspection.</t>
  </si>
  <si>
    <t>M&amp;A registration</t>
  </si>
  <si>
    <t>Conditional sector AND an increase in total foreign ownership? Crossing / increasing above 50%? Sensitive land?</t>
  </si>
  <si>
    <t>R6 (not R5)</t>
  </si>
  <si>
    <t>Registration of capital contribution / share purchase by foreign investor</t>
  </si>
  <si>
    <t>Foreign investor</t>
  </si>
  <si>
    <t>Registration form; investor documents; agreement in principle; target documents</t>
  </si>
  <si>
    <t>Trigger analysis (Questionnaire Q12, Q13, Q17, L1)</t>
  </si>
  <si>
    <t>Closing / payment</t>
  </si>
  <si>
    <t>Investment Law 143/2025/QH15, Art. 21(3)</t>
  </si>
  <si>
    <t>Not an IRC. A conditional sector alone is not a trigger: foreign-to-foreign sales that leave total foreign ownership unchanged stay on R5.</t>
  </si>
  <si>
    <t>Public / listed Target</t>
  </si>
  <si>
    <t>R5, R6 (Track B)</t>
  </si>
  <si>
    <t>Foreign ownership room; trading code; tender offer; disclosure</t>
  </si>
  <si>
    <t>State Securities Commission; stock exchange; depository</t>
  </si>
  <si>
    <t>Foreign investor; Target</t>
  </si>
  <si>
    <t>Trading code dossier; tender offer file; disclosure forms</t>
  </si>
  <si>
    <t>Purchase of shares</t>
  </si>
  <si>
    <t>Runs in addition to the investment-law test.</t>
  </si>
  <si>
    <t>Sector regulator approval of acquisition</t>
  </si>
  <si>
    <t>Does sector law require approval of the new owner?</t>
  </si>
  <si>
    <t>Approval of change of owner / major shareholder</t>
  </si>
  <si>
    <t>State Bank; Ministry of Finance; other sector regulators</t>
  </si>
  <si>
    <t>Target / investor</t>
  </si>
  <si>
    <t>Per sector</t>
  </si>
  <si>
    <t>Banking, insurance, securities and others.</t>
  </si>
  <si>
    <t>State capital</t>
  </si>
  <si>
    <t>Is the seller the State or a State-owned enterprise?</t>
  </si>
  <si>
    <t>R5, R6</t>
  </si>
  <si>
    <t>State-capital transfer procedure (valuation, auction, approval)</t>
  </si>
  <si>
    <t>Owner's representative agency</t>
  </si>
  <si>
    <t>Seller</t>
  </si>
  <si>
    <t>Valuation; approval decision</t>
  </si>
  <si>
    <t>Governs how the seller may sell.</t>
  </si>
  <si>
    <t>Project transfer</t>
  </si>
  <si>
    <t>Does the transfer need approval / IRC adjustment?</t>
  </si>
  <si>
    <t>Adjustment of approval / IRC</t>
  </si>
  <si>
    <t>Investment registration authority; approving authority</t>
  </si>
  <si>
    <t>Transferor and transferee</t>
  </si>
  <si>
    <t>Transfer agreement; transferee documents; project report</t>
  </si>
  <si>
    <t>Eligibility of project and transferee</t>
  </si>
  <si>
    <t>Land / asset transfer</t>
  </si>
  <si>
    <t>PPP approvals</t>
  </si>
  <si>
    <t>What approvals apply under the PPP Law?</t>
  </si>
  <si>
    <t>PPP investment policy decision; project approval; investor selection</t>
  </si>
  <si>
    <t>Competent authority under PPP Law</t>
  </si>
  <si>
    <t>Contracting authority / investor</t>
  </si>
  <si>
    <t>Pre-FS; FS; bid</t>
  </si>
  <si>
    <t>Project identification</t>
  </si>
  <si>
    <t>PPP contract</t>
  </si>
  <si>
    <t>IRC interaction: VERIFY.</t>
  </si>
  <si>
    <t>3. Corporate registration</t>
  </si>
  <si>
    <t>Is a new Vietnam company being created?</t>
  </si>
  <si>
    <t>R1, R2, R3, R4, R9, R10; R7 if new vehicle</t>
  </si>
  <si>
    <t>Enterprise Registration Certificate</t>
  </si>
  <si>
    <t>Business Registration Office</t>
  </si>
  <si>
    <t>Investor / founders</t>
  </si>
  <si>
    <t>Application; charter; member list; legalised investor documents; beneficial owner information</t>
  </si>
  <si>
    <t>IRC (or ERC-first where available)</t>
  </si>
  <si>
    <t>See route</t>
  </si>
  <si>
    <t>Opening bank accounts; contracting</t>
  </si>
  <si>
    <t>ERC = company exists. Not permission to commence regulated business.</t>
  </si>
  <si>
    <t>Corporate changes after M&amp;A</t>
  </si>
  <si>
    <t>Have the new owners been registered?</t>
  </si>
  <si>
    <t>Change of members / shareholders; ERC amendment</t>
  </si>
  <si>
    <t>Target company</t>
  </si>
  <si>
    <t>Transfer documents; M&amp;A approval (R6)</t>
  </si>
  <si>
    <t>Exercising rights with third parties</t>
  </si>
  <si>
    <t>Has beneficial ownership been identified and filed?</t>
  </si>
  <si>
    <t>All company routes</t>
  </si>
  <si>
    <t>Beneficial owner declaration</t>
  </si>
  <si>
    <t>Company</t>
  </si>
  <si>
    <t>Beneficial owner list</t>
  </si>
  <si>
    <t>ERC / change filing</t>
  </si>
  <si>
    <t>Rules introduced 2025; amended 2026 - VERIFY.</t>
  </si>
  <si>
    <t>Branch / RO licence</t>
  </si>
  <si>
    <t>Is a presence without a subsidiary enough?</t>
  </si>
  <si>
    <t>Branch / RO</t>
  </si>
  <si>
    <t>RO or branch establishment licence</t>
  </si>
  <si>
    <t>Department / Ministry of Industry and Trade - VERIFY</t>
  </si>
  <si>
    <t>Foreign trader</t>
  </si>
  <si>
    <t>Application; legalised parent documents; financials; lease</t>
  </si>
  <si>
    <t>Parent's operating history</t>
  </si>
  <si>
    <t>Any activity</t>
  </si>
  <si>
    <t>RO cannot earn revenue.</t>
  </si>
  <si>
    <t>BCC operating office</t>
  </si>
  <si>
    <t>Does the foreign BCC party need an office?</t>
  </si>
  <si>
    <t>Operating office registration</t>
  </si>
  <si>
    <t>Foreign BCC party</t>
  </si>
  <si>
    <t>Registration dossier</t>
  </si>
  <si>
    <t>Hiring / banking for the BCC</t>
  </si>
  <si>
    <t>4. Capital &amp; banking</t>
  </si>
  <si>
    <t>Capital account</t>
  </si>
  <si>
    <t>Which account must receive the investment?</t>
  </si>
  <si>
    <t>All except Branch / RO</t>
  </si>
  <si>
    <t>DICA or indirect investment account</t>
  </si>
  <si>
    <t>Licensed bank (State Bank rules)</t>
  </si>
  <si>
    <t>Company / investor</t>
  </si>
  <si>
    <t>ERC; IRC; KYC</t>
  </si>
  <si>
    <t>First capital remittance</t>
  </si>
  <si>
    <t>FX-law test differs from investment-law test.</t>
  </si>
  <si>
    <t>Capital contribution</t>
  </si>
  <si>
    <t>Is capital paid in full and on time?</t>
  </si>
  <si>
    <t>R1-R4, R9, R10</t>
  </si>
  <si>
    <t>Contribution within statutory period</t>
  </si>
  <si>
    <t>Bank; Business Registration Office</t>
  </si>
  <si>
    <t>Bank credit advices</t>
  </si>
  <si>
    <t>Statutory deadline</t>
  </si>
  <si>
    <t>Late contribution → capital reduction and penalties.</t>
  </si>
  <si>
    <t>M&amp;A payment</t>
  </si>
  <si>
    <t>Is the purchase price routed correctly?</t>
  </si>
  <si>
    <t>Payment via correct account; seller tax filing</t>
  </si>
  <si>
    <t>Bank; tax authority</t>
  </si>
  <si>
    <t>Buyer / seller</t>
  </si>
  <si>
    <t>SPA; approval notice (R6)</t>
  </si>
  <si>
    <t>Approval (R6)</t>
  </si>
  <si>
    <t>Foreign loans</t>
  </si>
  <si>
    <t>Will the company borrow offshore?</t>
  </si>
  <si>
    <t>State Bank of Vietnam</t>
  </si>
  <si>
    <t>Borrower</t>
  </si>
  <si>
    <t>Loan agreement; IRC</t>
  </si>
  <si>
    <t>Signed loan</t>
  </si>
  <si>
    <t>Drawdown (registered loans)</t>
  </si>
  <si>
    <t>Borrowing room tied to IRC investment capital.</t>
  </si>
  <si>
    <t>5. Land / premises</t>
  </si>
  <si>
    <t>Registered address and premises</t>
  </si>
  <si>
    <t>Does the company have a lawful right to use its premises?</t>
  </si>
  <si>
    <t>Lease / sublease</t>
  </si>
  <si>
    <t>Lease; landlord title documents</t>
  </si>
  <si>
    <t>ERC (address); operation (use)</t>
  </si>
  <si>
    <t>Use must match zoning.</t>
  </si>
  <si>
    <t>State land lease / allocation</t>
  </si>
  <si>
    <t>Is land obtained from the State?</t>
  </si>
  <si>
    <t>R2, R3, R10</t>
  </si>
  <si>
    <t>Land lease / allocation decision; land-use right certificate</t>
  </si>
  <si>
    <t>Provincial People's Committee; land authority</t>
  </si>
  <si>
    <t>Project company</t>
  </si>
  <si>
    <t>Approval; IRC; cadastral file</t>
  </si>
  <si>
    <t>Approval / selection result</t>
  </si>
  <si>
    <t>Partly</t>
  </si>
  <si>
    <t>Zone sublease</t>
  </si>
  <si>
    <t>Is the site inside an industrial or other zone?</t>
  </si>
  <si>
    <t>R1, R2, R4</t>
  </si>
  <si>
    <t>Sublease with zone developer</t>
  </si>
  <si>
    <t>Zone Management Board; developer</t>
  </si>
  <si>
    <t>Sublease; developer's land documents</t>
  </si>
  <si>
    <t>IRC / ERC</t>
  </si>
  <si>
    <t>Check developer's land-rent payment method.</t>
  </si>
  <si>
    <t>6. Construction / environment / fire</t>
  </si>
  <si>
    <t>Environmental approval</t>
  </si>
  <si>
    <t>Does the project need an EIA, environmental licence or registration?</t>
  </si>
  <si>
    <t>Projects with physical footprint</t>
  </si>
  <si>
    <t>EIA approval; environmental licence; environmental registration</t>
  </si>
  <si>
    <t>Environment authority - VERIFY level</t>
  </si>
  <si>
    <t>Project owner</t>
  </si>
  <si>
    <t>EIA report; licence dossier</t>
  </si>
  <si>
    <t>Site; design</t>
  </si>
  <si>
    <t>Construction (EIA); operation (licence)</t>
  </si>
  <si>
    <t>Categories changed recently - VERIFY.</t>
  </si>
  <si>
    <t>Are permits and acceptance needed for the works?</t>
  </si>
  <si>
    <t>Projects with works</t>
  </si>
  <si>
    <t>Design appraisal; construction permit or exemption; completion acceptance</t>
  </si>
  <si>
    <t>Department of Construction; Zone Management Board</t>
  </si>
  <si>
    <t>Design files; land documents</t>
  </si>
  <si>
    <t>Land; EIA where required</t>
  </si>
  <si>
    <t>Start of works; use of building</t>
  </si>
  <si>
    <t>Under R4 the construction permit is not carried out separately; undertakings and post-inspection apply.</t>
  </si>
  <si>
    <t>Fire safety</t>
  </si>
  <si>
    <t>Are fire-safety design approval and acceptance needed?</t>
  </si>
  <si>
    <t>Projects with works / fit-out; manufacturing</t>
  </si>
  <si>
    <t>Fire-safety design appraisal; acceptance</t>
  </si>
  <si>
    <t>Fire police</t>
  </si>
  <si>
    <t>Project owner / tenant</t>
  </si>
  <si>
    <t>Fire-safety design; as-built file</t>
  </si>
  <si>
    <t>Design</t>
  </si>
  <si>
    <t>Use of building</t>
  </si>
  <si>
    <t>Applies to many fit-outs.</t>
  </si>
  <si>
    <t>7. Sector licences</t>
  </si>
  <si>
    <t>Conditional business lines</t>
  </si>
  <si>
    <t>Does the activity need a licence or to meet conditions?</t>
  </si>
  <si>
    <t>Sector-specific licence / certificate</t>
  </si>
  <si>
    <t>Sector regulator</t>
  </si>
  <si>
    <t>ERC; facilities; staff</t>
  </si>
  <si>
    <t>Starting the regulated activity</t>
  </si>
  <si>
    <t>ERC business line ≠ licence. Case-specific legal review required.</t>
  </si>
  <si>
    <t>Trading / retail</t>
  </si>
  <si>
    <t>Will the company retail goods or carry out listed trading activities?</t>
  </si>
  <si>
    <t>Business Licence; Retail Outlet Licence</t>
  </si>
  <si>
    <t>Department of Industry and Trade</t>
  </si>
  <si>
    <t>Application; financial plan; outlet documents</t>
  </si>
  <si>
    <t>ERC / IRC</t>
  </si>
  <si>
    <t>Retail sales</t>
  </si>
  <si>
    <t>Economic needs test may apply.</t>
  </si>
  <si>
    <t>8. Tax / employment / compliance</t>
  </si>
  <si>
    <t>Tax set-up</t>
  </si>
  <si>
    <t>Is the company ready to invoice and file?</t>
  </si>
  <si>
    <t>Initial tax registration; e-invoice; accounting regime</t>
  </si>
  <si>
    <t>Tax authority</t>
  </si>
  <si>
    <t>ERC; digital signature</t>
  </si>
  <si>
    <t>ERC; bank account</t>
  </si>
  <si>
    <t>First invoice</t>
  </si>
  <si>
    <t>Employment set-up</t>
  </si>
  <si>
    <t>Are contracts, insurance and internal rules in place?</t>
  </si>
  <si>
    <t>Labour declaration; social insurance registration; internal labour rules</t>
  </si>
  <si>
    <t>Labour authority; Vietnam Social Security</t>
  </si>
  <si>
    <t>Contracts; payroll list</t>
  </si>
  <si>
    <t>First payroll</t>
  </si>
  <si>
    <t>Foreign staff</t>
  </si>
  <si>
    <t>Do foreign nationals have work authorisation and the right visa?</t>
  </si>
  <si>
    <t>Work permit or exemption; visa / residence card</t>
  </si>
  <si>
    <t>Labour authority; immigration</t>
  </si>
  <si>
    <t>Legalised degrees; experience letters; police and health checks</t>
  </si>
  <si>
    <t>First working day</t>
  </si>
  <si>
    <t>Long lead time for legalisation.</t>
  </si>
  <si>
    <t>Personal data and cybersecurity</t>
  </si>
  <si>
    <t>Is personal data processed or sent abroad?</t>
  </si>
  <si>
    <t>Data protection compliance; impact assessment dossiers</t>
  </si>
  <si>
    <t>Ministry of Public Security</t>
  </si>
  <si>
    <t>Processing records; assessments</t>
  </si>
  <si>
    <t>Start of processing / transfer</t>
  </si>
  <si>
    <t>9. Commercial operation</t>
  </si>
  <si>
    <t>Go-live</t>
  </si>
  <si>
    <t>Is every mandatory item complete?</t>
  </si>
  <si>
    <t>Company / counsel</t>
  </si>
  <si>
    <t>All above</t>
  </si>
  <si>
    <t>First commercial transaction</t>
  </si>
  <si>
    <t>Do not rely on ERC / IRC alone.</t>
  </si>
  <si>
    <t>Ongoing reporting</t>
  </si>
  <si>
    <t>What must be filed after go-live?</t>
  </si>
  <si>
    <t>Investment, tax, labour, statistics and sector reports</t>
  </si>
  <si>
    <t>Investment registration authority; tax; others</t>
  </si>
  <si>
    <t>Periodic reports</t>
  </si>
  <si>
    <t>Each deadline</t>
  </si>
  <si>
    <t>Missed reports are a frequent cause of fines.</t>
  </si>
  <si>
    <t>ROUTE R1 – GREENFIELD INVESTMENT (ORDINARY PROCEDURE)</t>
  </si>
  <si>
    <t>New company, new project, no Investment Policy Approval   |   Legal cut-off: 18 September 2026   |   Trinh Ngoc Nam</t>
  </si>
  <si>
    <t>Route at a glance:  Market access → project / location review → IRC and ERC (in the legally permitted sequence) → capital account → capital contribution → premises → sector licences → operational registrations → go-live</t>
  </si>
  <si>
    <t>A.  WHEN THIS ROUTE APPLIES</t>
  </si>
  <si>
    <t>•  A foreign investor sets up a new company in Vietnam (wholly foreign-owned or a joint venture) to carry out a new investment project.</t>
  </si>
  <si>
    <t>•  The project does NOT fall into a category that needs Investment Policy Approval (if it does, use R2 or R3).</t>
  </si>
  <si>
    <t>•  The investor has not elected the special investment procedure. If the site is in an eligible zone and the project is outside the excluded categories, compare with R4.</t>
  </si>
  <si>
    <t>•  Two sequences exist under the 2025 Investment Law regime (effective 1 March 2026): Sequence 1: IRC → ERC, or Sequence 2: ERC → IRC, where legally available. Under Sequence 2 the company must complete the IRC within 12 months, and the investment project may be implemented only after the IRC procedure is complete (Decree 96/2026/NĐ-CP). Many older FDI guides show only IRC → ERC.</t>
  </si>
  <si>
    <t>B.  STEP-BY-STEP ROADMAP</t>
  </si>
  <si>
    <t>Step</t>
  </si>
  <si>
    <t>Action</t>
  </si>
  <si>
    <t>Authority</t>
  </si>
  <si>
    <t>Investor action</t>
  </si>
  <si>
    <t>Documents</t>
  </si>
  <si>
    <t>Indicative statutory timeline</t>
  </si>
  <si>
    <t>Dependency</t>
  </si>
  <si>
    <t>Output</t>
  </si>
  <si>
    <t>Can next step start?</t>
  </si>
  <si>
    <t>Critical issue</t>
  </si>
  <si>
    <t>Market-access check</t>
  </si>
  <si>
    <t>No filing – internal analysis</t>
  </si>
  <si>
    <t>Describe the business precisely; map it to Vietnamese business lines; confirm ownership cap, conditions and treaty basis</t>
  </si>
  <si>
    <t>Business description; group structure chart</t>
  </si>
  <si>
    <t>Go / no-go on sector and structure</t>
  </si>
  <si>
    <t>A restricted sector changes the structure before anything is filed. See MARKET ACCESS.</t>
  </si>
  <si>
    <t>Project and location review</t>
  </si>
  <si>
    <t>Informal consultation with Investment registration authority / Zone Management Board</t>
  </si>
  <si>
    <t>Confirm site, zoning fit, capital, schedule; test whether Investment Policy Approval or the Special Investment Procedure is triggered</t>
  </si>
  <si>
    <t>Project outline; MOU or in-principle lease</t>
  </si>
  <si>
    <t>Step 1</t>
  </si>
  <si>
    <t>Confirmed route (R1 vs R2 / R3 / R4)</t>
  </si>
  <si>
    <t>If Investment Policy Approval is triggered, stop and move to R2 / R3.</t>
  </si>
  <si>
    <t>Choose the sequence: IRC → ERC or ERC → IRC</t>
  </si>
  <si>
    <t>Decide with counsel which sequence suits timing, banking and contracting needs</t>
  </si>
  <si>
    <t>—</t>
  </si>
  <si>
    <t>Step 2</t>
  </si>
  <si>
    <t>Sequence decision recorded</t>
  </si>
  <si>
    <t>ERC-first gives a company early, but the project still cannot be implemented until the IRC procedure is complete. The IRC must follow within 12 months (Decree 96/2026/NĐ-CP).</t>
  </si>
  <si>
    <t>IRC application (investment project registration)</t>
  </si>
  <si>
    <t>Sign and file the dossier</t>
  </si>
  <si>
    <t>Application form; project proposal; legalised investor documents; evidence of financial capacity; site documents; technology explanation where required</t>
  </si>
  <si>
    <t>Steps 1–2 (and Step 5 if ERC-first)</t>
  </si>
  <si>
    <t>Sequence 1: yes → ERC. Sequence 2: this step follows the ERC</t>
  </si>
  <si>
    <t>Project description must match the market-access position. Inconsistency is the most common cause of delay.</t>
  </si>
  <si>
    <t>ERC application (company incorporation)</t>
  </si>
  <si>
    <t>Approve charter; appoint legal representative; file</t>
  </si>
  <si>
    <t>Application; charter; list of members / shareholders; legalised investor documents; ID of legal representative; beneficial owner information; IRC copy if IRC-first</t>
  </si>
  <si>
    <t>Step 3 (and Step 4 if IRC-first)</t>
  </si>
  <si>
    <t>ERC (enterprise code, also used as tax code)</t>
  </si>
  <si>
    <t>ERC = the company exists. It does not authorise any regulated activity.</t>
  </si>
  <si>
    <t>Post-incorporation formalities</t>
  </si>
  <si>
    <t>Business Registration Office; bank; service providers</t>
  </si>
  <si>
    <t>Company seal; operating bank account; digital signature; initial corporate records</t>
  </si>
  <si>
    <t>ERC; internal resolutions</t>
  </si>
  <si>
    <t>Step 5</t>
  </si>
  <si>
    <t>Company able to contract and bank</t>
  </si>
  <si>
    <t>At least one legal representative must reside in Vietnam – VERIFY current rule.</t>
  </si>
  <si>
    <t>Open capital account and contribute capital</t>
  </si>
  <si>
    <t>Licensed bank in Vietnam (State Bank of Vietnam rules)</t>
  </si>
  <si>
    <t>Open a Direct Investment Capital Account (DICA); remit charter capital within the statutory period</t>
  </si>
  <si>
    <t>ERC; IRC; bank KYC documents</t>
  </si>
  <si>
    <t>VERIFY (statutory contribution period)</t>
  </si>
  <si>
    <t>Steps 4–5</t>
  </si>
  <si>
    <t>Capital contributed and recorded</t>
  </si>
  <si>
    <t>Money sent to the wrong account, or late, is difficult to regularise. See FX &amp; CAPITAL.</t>
  </si>
  <si>
    <t>Secure premises</t>
  </si>
  <si>
    <t>Landlord / industrial park developer</t>
  </si>
  <si>
    <t>Sign the definitive lease; check the landlord's right to lease and the permitted use</t>
  </si>
  <si>
    <t>Lease; landlord's title and zoning documents</t>
  </si>
  <si>
    <t>Valid right to use premises</t>
  </si>
  <si>
    <t>The premises must be lawful for the intended use. See LAND &amp; PREMISES.</t>
  </si>
  <si>
    <t>Construction / environment / fire steps (if any)</t>
  </si>
  <si>
    <t>Construction, environment and fire-safety authorities</t>
  </si>
  <si>
    <t>Complete the steps that apply to the works and the activity</t>
  </si>
  <si>
    <t>See CONSTRUCTION · ENV · FIRE</t>
  </si>
  <si>
    <t>Step 8</t>
  </si>
  <si>
    <t>Permits / acceptance documents</t>
  </si>
  <si>
    <t>Partly – some steps run in parallel</t>
  </si>
  <si>
    <t>Fit-out of leased premises can also trigger fire-safety steps.</t>
  </si>
  <si>
    <t>Sector licences</t>
  </si>
  <si>
    <t>Apply for each licence needed for the actual activity</t>
  </si>
  <si>
    <t>See SECTOR LICENCES</t>
  </si>
  <si>
    <t>ERC (and IRC)</t>
  </si>
  <si>
    <t>Licence(s) issued</t>
  </si>
  <si>
    <t>No – the regulated activity cannot start before the licence</t>
  </si>
  <si>
    <t>Conditional business lines: Case-specific legal review required.</t>
  </si>
  <si>
    <t>Operational registrations</t>
  </si>
  <si>
    <t>Tax, social insurance, labour and customs authorities</t>
  </si>
  <si>
    <t>Tax setup, e-invoice, accounting regime, labour and social insurance registration, work permits</t>
  </si>
  <si>
    <t>See TAX, EMPLOYMENT and DATA sheets</t>
  </si>
  <si>
    <t>Company operationally compliant</t>
  </si>
  <si>
    <t>Work permits take planning – start early.</t>
  </si>
  <si>
    <t>Complete the GO-LIVE CHECKLIST</t>
  </si>
  <si>
    <t>READY TO OPERATE</t>
  </si>
  <si>
    <t>Do not invoice or trade before the checklist shows READY.</t>
  </si>
  <si>
    <t>Statutory timelines are intentionally left as VERIFY: the reviewing lawyer inserts the period and its legal basis under the law in force. Practical timing is usually longer than the statutory period.</t>
  </si>
  <si>
    <t>C.  REQUIRED APPROVALS</t>
  </si>
  <si>
    <t>Approval / registration</t>
  </si>
  <si>
    <t>Position on this route</t>
  </si>
  <si>
    <t>Required for the foreign investor's project</t>
  </si>
  <si>
    <t>Required – creates the company</t>
  </si>
  <si>
    <t>Not required on this route (if required → R2 / R3)</t>
  </si>
  <si>
    <t>Not applicable (no acquisition)</t>
  </si>
  <si>
    <t>Depends on the activity. Case-specific legal review required.</t>
  </si>
  <si>
    <t>D.  DOCUMENT CHECKLIST  (typical – the authority may ask for more)</t>
  </si>
  <si>
    <t>☐  Legalised and translated incorporation documents / passport of the investor</t>
  </si>
  <si>
    <t>☐  Evidence of financial capacity (audited financial statements, bank confirmation or parent support – VERIFY accepted forms)</t>
  </si>
  <si>
    <t>☐  Investment project proposal (objectives, scale, capital, location, schedule, labour, technology)</t>
  </si>
  <si>
    <t>☐  Site documents (MOU, lease in principle, landlord's title documents)</t>
  </si>
  <si>
    <t>☐  Company charter; list of members / shareholders; details of legal representative(s)</t>
  </si>
  <si>
    <t>☐  Beneficial owner information</t>
  </si>
  <si>
    <t>☐  Power of attorney to the filing agent (legalised where signed abroad)</t>
  </si>
  <si>
    <t>E.  CRITICAL RISKS</t>
  </si>
  <si>
    <t>▲  Treating the ERC as permission to operate.</t>
  </si>
  <si>
    <t>▲  Under ERC-first, implementing the project before the IRC is issued, or letting the 12-month IRC deadline pass.</t>
  </si>
  <si>
    <t>▲  Business lines drafted too broadly (triggering restricted sectors) or too narrowly (blocking planned activities).</t>
  </si>
  <si>
    <t>▲  Late or mis-routed capital contribution.</t>
  </si>
  <si>
    <t>▲  Premises that cannot lawfully host the activity (zoning, fire safety, landlord's title).</t>
  </si>
  <si>
    <t>F.  WHEN THE INVESTOR MAY LEGALLY START OPERATIONS</t>
  </si>
  <si>
    <t>The investor may start a given business activity only when ALL of the following are in place for that activity: (1) the investment procedure is complete (IRC / approval, where required); (2) the company or other vehicle legally exists (ERC or equivalent); (3) capital has been contributed through the correct account and on schedule; (4) the premises may lawfully be used for the activity; (5) construction, environmental and fire-safety steps that apply are complete; (6) every sector-specific licence for that activity has been issued; and (7) tax, invoicing and employment registrations are done. Use the GO-LIVE CHECKLIST to confirm.</t>
  </si>
  <si>
    <t>ERC = company exists.  IRC = investment project is registered.  Neither necessarily means the business is legally ready to operate. Conditional business lines: sector-specific review required before starting.</t>
  </si>
  <si>
    <t>►  Go to GO-LIVE CHECKLIST</t>
  </si>
  <si>
    <t>►  Go to SECTOR LICENCES</t>
  </si>
  <si>
    <t>G.  COMMON MISTAKES</t>
  </si>
  <si>
    <t>✗  Assuming 100% foreign ownership is allowed without checking the sector.</t>
  </si>
  <si>
    <t>✗  Using unlegalised foreign documents.</t>
  </si>
  <si>
    <t>✗  Fixing the charter capital without a funding plan that meets the statutory contribution period.</t>
  </si>
  <si>
    <t>✗  Forgetting that a trading / retail activity may need a separate licence in addition to the IRC and ERC.</t>
  </si>
  <si>
    <t>✗  Hiring foreign staff before work permits or exemptions are arranged.</t>
  </si>
  <si>
    <t>ROUTE R2 - GREENFIELD PROJECT REQUIRING INVESTMENT POLICY APPROVAL</t>
  </si>
  <si>
    <t>Project category needs government-level approval before implementation   |   Legal cut-off: 18 September 2026   |   Trinh Ngoc Nam</t>
  </si>
  <si>
    <t>Route at a glance:  Market access → Investment Policy Approval → investor approval / selection where applicable → IRC → ERC → land → construction / environment / fire → sector licence → go-live</t>
  </si>
  <si>
    <t>•  The project falls into a category for which the Investment Law requires Investment Policy Approval before implementation (for example because of its sector, scale, land use or location). The exact categories and the approving level must be checked: VERIFY.</t>
  </si>
  <si>
    <t>•  Investment Policy Approval is NOT the IRC and is NOT the ERC. It is a separate, earlier decision on whether the project may go ahead in principle.</t>
  </si>
  <si>
    <t>•  Where the State must select the investor (auction, bidding), see R3.</t>
  </si>
  <si>
    <t>No filing - internal analysis</t>
  </si>
  <si>
    <t>As in R1</t>
  </si>
  <si>
    <t>Go / no-go</t>
  </si>
  <si>
    <t>See MARKET ACCESS.</t>
  </si>
  <si>
    <t>Confirm the approval trigger and approving level</t>
  </si>
  <si>
    <t>Identify why approval is needed and which level decides (National Assembly / Prime Minister / Provincial People's Committee - VERIFY categories)</t>
  </si>
  <si>
    <t>Project outline; site information</t>
  </si>
  <si>
    <t>Approval pathway memo</t>
  </si>
  <si>
    <t>The approving level drives the whole timetable.</t>
  </si>
  <si>
    <t>Investment Policy Approval application</t>
  </si>
  <si>
    <t>Investment registration authority receives; approving authority decides</t>
  </si>
  <si>
    <t>Prepare and file the dossier; respond to appraisal questions from consulted ministries / departments</t>
  </si>
  <si>
    <t>Application; project proposal; investor documents; financial capacity; land-use need; preliminary environmental information; technology explanation where required</t>
  </si>
  <si>
    <t>Investment Policy Approval decision (with conditions)</t>
  </si>
  <si>
    <t>No - IRC follows approval</t>
  </si>
  <si>
    <t>Appraisal involves several agencies. Conditions written into the decision bind the project.</t>
  </si>
  <si>
    <t>Investor approval / selection (where applicable)</t>
  </si>
  <si>
    <t>As stated in the approval decision</t>
  </si>
  <si>
    <t>Take part in the selection process if the investor is not approved together with the project</t>
  </si>
  <si>
    <t>See R3</t>
  </si>
  <si>
    <t>Step 3</t>
  </si>
  <si>
    <t>Investor approved / selected</t>
  </si>
  <si>
    <t>If auction or bidding applies, follow R3.</t>
  </si>
  <si>
    <t>File for the IRC on the basis of the approval decision</t>
  </si>
  <si>
    <t>Approval decision; IRC dossier</t>
  </si>
  <si>
    <t>Steps 3-4</t>
  </si>
  <si>
    <t>Yes → ERC</t>
  </si>
  <si>
    <t>IRC content must mirror the approval decision.</t>
  </si>
  <si>
    <t>ERC (project company)</t>
  </si>
  <si>
    <t>Incorporate the project company</t>
  </si>
  <si>
    <t>IRC (VERIFY whether ERC-first is available on this route)</t>
  </si>
  <si>
    <t>ERC = company exists; nothing more.</t>
  </si>
  <si>
    <t>Capital account and capital contribution</t>
  </si>
  <si>
    <t>Licensed bank in Vietnam</t>
  </si>
  <si>
    <t>Open DICA; contribute capital on schedule</t>
  </si>
  <si>
    <t>ERC; IRC</t>
  </si>
  <si>
    <t>Steps 5-6</t>
  </si>
  <si>
    <t>Capital in place</t>
  </si>
  <si>
    <t>Contribution schedule in the IRC is binding.</t>
  </si>
  <si>
    <t>Land procedure</t>
  </si>
  <si>
    <t>Provincial land authority / People's Committee</t>
  </si>
  <si>
    <t>Land allocation or lease; site clearance where relevant; land-use right certificate</t>
  </si>
  <si>
    <t>See LAND &amp; PREMISES</t>
  </si>
  <si>
    <t>Approval decision; IRC</t>
  </si>
  <si>
    <t>Land lawfully held</t>
  </si>
  <si>
    <t>Land is usually the longest item. Case-specific legal review required.</t>
  </si>
  <si>
    <t>Construction / environment / fire</t>
  </si>
  <si>
    <t>EIA or other environmental step; design appraisal; construction permit or exemption; fire-safety design; acceptance on completion</t>
  </si>
  <si>
    <t>Land; approval conditions</t>
  </si>
  <si>
    <t>Works permitted, then accepted</t>
  </si>
  <si>
    <t>Environmental approval commonly precedes construction steps - VERIFY sequence.</t>
  </si>
  <si>
    <t>Apply once facilities and staffing conditions are met</t>
  </si>
  <si>
    <t>ERC; facilities</t>
  </si>
  <si>
    <t>Licence(s)</t>
  </si>
  <si>
    <t>Case-specific legal review required.</t>
  </si>
  <si>
    <t>Operational registrations and go-live</t>
  </si>
  <si>
    <t>Tax, labour, social insurance, customs</t>
  </si>
  <si>
    <t>As in R1; complete GO-LIVE CHECKLIST</t>
  </si>
  <si>
    <t>Investment deposit / security may be required - VERIFY.</t>
  </si>
  <si>
    <t>Required - before anything else under investment law</t>
  </si>
  <si>
    <t>Required - after the approval</t>
  </si>
  <si>
    <t>Required - project company</t>
  </si>
  <si>
    <t>Land, construction, environment, fire</t>
  </si>
  <si>
    <t>Usually required</t>
  </si>
  <si>
    <t>See dedicated sheets</t>
  </si>
  <si>
    <t>D.  DOCUMENT CHECKLIST  (typical - the authority may ask for more)</t>
  </si>
  <si>
    <t>☐  Everything listed in R1</t>
  </si>
  <si>
    <t>☐  Proposal on land-use need and site documents</t>
  </si>
  <si>
    <t>☐  Preliminary environmental impact information - VERIFY form required at this stage</t>
  </si>
  <si>
    <t>☐  Technology explanation for projects using technology subject to appraisal</t>
  </si>
  <si>
    <t>☐  Evidence of investor's experience and capacity where the sector requires it</t>
  </si>
  <si>
    <t>▲  Under-estimating the appraisal timetable (multi-agency consultation).</t>
  </si>
  <si>
    <t>▲  Approval conditions (schedule, capital, deposit) that the investor cannot later meet.</t>
  </si>
  <si>
    <t>▲  Changes to the project after approval may need an adjustment of the approval, not just of the IRC.</t>
  </si>
  <si>
    <t>▲  Land and site-clearance delay.</t>
  </si>
  <si>
    <t>✗  Confusing Investment Policy Approval with the IRC.</t>
  </si>
  <si>
    <t>✗  Incorporating a company and committing funds before the approval position is clear.</t>
  </si>
  <si>
    <t>✗  Ignoring the project implementation schedule once approved.</t>
  </si>
  <si>
    <t>ROUTE R3 - LAND-BASED PROJECT: AUCTION / BIDDING / INVESTOR SELECTION</t>
  </si>
  <si>
    <t>Project uses State land and the investor is chosen through a competitive or approval process   |   Legal cut-off: 18 September 2026   |   Trinh Ngoc Nam</t>
  </si>
  <si>
    <t>Route at a glance:  Investment policy → determine land route → auction / bidding / investor selection → investor approval → IRC → land allocation / lease → project implementation</t>
  </si>
  <si>
    <t>•  The investor is to be selected through a land-use-right auction or through bidding for investor selection (Questionnaire Q19).</t>
  </si>
  <si>
    <t>•  State land does not by itself mean auction or bidding. Investment Law 143/2025/QH15, Art. 23 distinguishes three mechanisms: auction of land-use rights, bidding to select the investor, and investor approval. There are also cases where the authority approving the investment policy approves the investor at the same time, with no auction or bidding; those projects follow R2.</t>
  </si>
  <si>
    <t>•  Which mechanism applies is set by law and decided by the authority, not chosen by the investor and not inferred by this workbook - VERIFY conditions for each mechanism.</t>
  </si>
  <si>
    <t>•  Typical examples: urban, housing, commercial and large service projects on State-managed land.</t>
  </si>
  <si>
    <t>•  If the investor instead subleases land from an industrial park developer or leases an existing building, this route normally does not apply (see R1 / R2).</t>
  </si>
  <si>
    <t>Market-access and land-eligibility check</t>
  </si>
  <si>
    <t>Confirm the sector is open and that a foreign-invested entity may hold this type of land for this purpose</t>
  </si>
  <si>
    <t>Business description; site information</t>
  </si>
  <si>
    <t>Foreign-invested entities have narrower land-access options than domestic ones. See LAND &amp; PREMISES.</t>
  </si>
  <si>
    <t>Investment policy decision for the project</t>
  </si>
  <si>
    <t>Competent approving authority - VERIFY</t>
  </si>
  <si>
    <t>Monitor or propose the project, depending on who initiates it</t>
  </si>
  <si>
    <t>Project proposal (if investor-initiated)</t>
  </si>
  <si>
    <t>Investment policy approved (often without a named investor)</t>
  </si>
  <si>
    <t>The decision states how the investor will be selected.</t>
  </si>
  <si>
    <t>Determine the land route</t>
  </si>
  <si>
    <t>Provincial People's Committee / land authority</t>
  </si>
  <si>
    <t>Confirm which mechanism applies: land-use-right auction, bidding for a project using land, or investor approval</t>
  </si>
  <si>
    <t>Planning and land-use plan extracts</t>
  </si>
  <si>
    <t>Selection mechanism confirmed</t>
  </si>
  <si>
    <t>The mechanism is set by law, not chosen by the investor. Case-specific legal review required.</t>
  </si>
  <si>
    <t>Auction / bidding / investor selection</t>
  </si>
  <si>
    <t>Auction organiser or bid-inviting authority</t>
  </si>
  <si>
    <t>Meet eligibility conditions; submit bid or take part in the auction; provide bid security</t>
  </si>
  <si>
    <t>Eligibility file; financial capacity; bid / auction documents</t>
  </si>
  <si>
    <t>Winning result / selection decision</t>
  </si>
  <si>
    <t>Eligibility conditions (capital, experience, no land-law violations) are strict.</t>
  </si>
  <si>
    <t>Investor approval</t>
  </si>
  <si>
    <t>Competent authority - VERIFY</t>
  </si>
  <si>
    <t>Obtain recognition / approval as the project investor</t>
  </si>
  <si>
    <t>Selection result; investor documents</t>
  </si>
  <si>
    <t>Step 4</t>
  </si>
  <si>
    <t>Investor approval decision</t>
  </si>
  <si>
    <t>VERIFY whether a separate approval step applies after auction / bidding.</t>
  </si>
  <si>
    <t>IRC and project company (ERC)</t>
  </si>
  <si>
    <t>Investment registration authority; Business Registration Office</t>
  </si>
  <si>
    <t>Register the project; incorporate the project company if the investor must act through one</t>
  </si>
  <si>
    <t>As in R1 / R2</t>
  </si>
  <si>
    <t>IRC; ERC</t>
  </si>
  <si>
    <t>VERIFY the order of IRC / ERC and whether the bid must be submitted by the project company or its parent.</t>
  </si>
  <si>
    <t>Provincial People's Committee; land authority; tax authority (land charges)</t>
  </si>
  <si>
    <t>Sign land lease or receive allocation decision; pay land-use fee / rent; obtain the land-use right certificate</t>
  </si>
  <si>
    <t>Selection result; IRC; ERC; cadastral documents</t>
  </si>
  <si>
    <t>Step 6</t>
  </si>
  <si>
    <t>Land price determination and payment deadlines are critical.</t>
  </si>
  <si>
    <t>Design, permits, construction, acceptance</t>
  </si>
  <si>
    <t>Step 7</t>
  </si>
  <si>
    <t>Completed facilities</t>
  </si>
  <si>
    <t>Schedule breaches can lead to land recovery - VERIFY.</t>
  </si>
  <si>
    <t>Sector licences, operational registrations, go-live</t>
  </si>
  <si>
    <t>Sector regulator; tax; labour</t>
  </si>
  <si>
    <t>Real-estate sales / leasing have their own conditions before units can be marketed.</t>
  </si>
  <si>
    <t>Auction / bidding result or investor approval</t>
  </si>
  <si>
    <t>Provincial level - VERIFY</t>
  </si>
  <si>
    <t>Required for the foreign investor - VERIFY timing</t>
  </si>
  <si>
    <t>Required where a project company is used</t>
  </si>
  <si>
    <t>Land allocation / lease decision</t>
  </si>
  <si>
    <t>Provincial People's Committee</t>
  </si>
  <si>
    <t>☐  Eligibility documents for auction / bidding (financial statements, equity evidence, experience)</t>
  </si>
  <si>
    <t>☐  Bid / auction security</t>
  </si>
  <si>
    <t>☐  Project proposal and preliminary design</t>
  </si>
  <si>
    <t>☐  Documents in R1 for IRC / ERC</t>
  </si>
  <si>
    <t>☐  Land lease contract / allocation decision; land charge payment receipts</t>
  </si>
  <si>
    <t>▲  Foreign-invested entities cannot use every land-access method open to domestic investors.</t>
  </si>
  <si>
    <t>▲  Winning bidder unable to meet equity or payment deadlines.</t>
  </si>
  <si>
    <t>▲  Mismatch between the bidding entity and the entity that will hold the land.</t>
  </si>
  <si>
    <t>▲  Sensitive locations (island, border, coastal, national-security areas) - Case-specific legal review required.</t>
  </si>
  <si>
    <t>✗  Negotiating a private land purchase that a foreign-invested company is not allowed to make.</t>
  </si>
  <si>
    <t>✗  Treating a provincial 'in-principle' letter as a land right.</t>
  </si>
  <si>
    <t>✗  Ignoring land-use purpose and term when modelling the project.</t>
  </si>
  <si>
    <t>ROUTE R4 - SPECIAL INVESTMENT PROCEDURE</t>
  </si>
  <si>
    <t>Investor's option for projects in eligible zones - Investment Law 143/2025/QH15, Art. 28   |   Legal cut-off: 18 September 2026   |   Trinh Ngoc Nam</t>
  </si>
  <si>
    <t>Route at a glance:  Zone and exclusion check → special procedure application → IRC → investor undertakings / standards compliance → required pre-construction steps → implementation → operation</t>
  </si>
  <si>
    <t>•  The investor may CHOOSE this procedure for a project located in: an industrial park; an export processing zone; a high-tech zone; a centralized digital technology zone; a free trade zone; the International Financial Centre; or a functional area within an economic zone (Investment Law 143/2025/QH15, Art. 28).</t>
  </si>
  <si>
    <t>•  There is no general sector test. The exception is negative: projects that must obtain Investment Policy Approval in the cases prescribed by the Government are excluded. Decree 96/2026/NĐ-CP identifies the excluded project categories. Counsel records the conclusion in Questionnaire L3.</t>
  </si>
  <si>
    <t>•  What the investor does NOT have to carry out separately under this procedure: Investment Policy Approval; technology appraisal; the EIA report; detailed planning; the construction permit; and certain approvals and consents in construction and fire prevention and fighting. Exact list and article references: VERIFY paragraph numbers in Art. 28 and Decree 96/2026/NĐ-CP.</t>
  </si>
  <si>
    <t>•  What stays: every substantive standard. The investor gives written undertakings to meet the construction, environmental and fire-safety conditions, standards and technical regulations, completes the pre-construction steps that remain, and is subject to State post-inspection. A false or unmet undertaking falls on the investor.</t>
  </si>
  <si>
    <t>•  Market-access limits and sector licences are not relaxed by this procedure.</t>
  </si>
  <si>
    <t>Zone and exclusion check</t>
  </si>
  <si>
    <t>Confirm the site is in one of the seven eligible zone types and that the project is outside the excluded categories of Decree 96/2026/NĐ-CP</t>
  </si>
  <si>
    <t>Business description; zone documents</t>
  </si>
  <si>
    <t>Availability memo (Questionnaire L3)</t>
  </si>
  <si>
    <t>Two tests only: eligible zone, and not an excluded category. There is no sector list to satisfy.</t>
  </si>
  <si>
    <t>The special procedure does not relax market-access limits.</t>
  </si>
  <si>
    <t>Special procedure application</t>
  </si>
  <si>
    <t>File the registration dossier with the required undertakings</t>
  </si>
  <si>
    <t>Application; project proposal; investor documents; written undertakings on construction, environment and fire-safety standards - VERIFY content</t>
  </si>
  <si>
    <t>Steps 1-2</t>
  </si>
  <si>
    <t>Dossier accepted</t>
  </si>
  <si>
    <t>Undertakings must be specific; they are the basis for later inspection.</t>
  </si>
  <si>
    <t>Receive the IRC</t>
  </si>
  <si>
    <t>Statutory time limit is short compared with the ordinary route - VERIFY.</t>
  </si>
  <si>
    <t>ERC (if a new company is needed)</t>
  </si>
  <si>
    <t>Incorporate</t>
  </si>
  <si>
    <t>VERIFY sequence</t>
  </si>
  <si>
    <t>Investor undertakings / standards compliance</t>
  </si>
  <si>
    <t>Investor (self-certification); zone and specialist authorities inspect</t>
  </si>
  <si>
    <t>Design the project to the applicable technical regulations and standards; keep evidence</t>
  </si>
  <si>
    <t>Design files; standards compliance evidence</t>
  </si>
  <si>
    <t>Compliance file</t>
  </si>
  <si>
    <t>Breach of an undertaking can lead to suspension or termination - VERIFY sanctions.</t>
  </si>
  <si>
    <t>Required pre-construction steps</t>
  </si>
  <si>
    <t>Zone Management Board; specialist authorities</t>
  </si>
  <si>
    <t>Give the notices and lodge the documents that the special procedure still requires before works start - VERIFY list</t>
  </si>
  <si>
    <t>Works may start</t>
  </si>
  <si>
    <t>Do not assume 'no permit' means 'no paperwork'.</t>
  </si>
  <si>
    <t>Implementation (construction, installation)</t>
  </si>
  <si>
    <t>Inspections by competent authorities</t>
  </si>
  <si>
    <t>Build in line with the undertakings</t>
  </si>
  <si>
    <t>Site records</t>
  </si>
  <si>
    <t>Post-inspection replaces pre-approval, so records matter.</t>
  </si>
  <si>
    <t>Sector licences are not waived by the special procedure - VERIFY any exceptions.</t>
  </si>
  <si>
    <t>Special-procedure IRC</t>
  </si>
  <si>
    <t>Not carried out separately under Art. 28 (excluded categories cannot use this route)</t>
  </si>
  <si>
    <t>Technology appraisal; EIA report; detailed planning; construction permit</t>
  </si>
  <si>
    <t>Not carried out separately - replaced by undertakings and post-inspection. VERIFY paragraph references</t>
  </si>
  <si>
    <t>Certain construction and fire-safety approvals / consents</t>
  </si>
  <si>
    <t>Not carried out separately - VERIFY which</t>
  </si>
  <si>
    <t>Required where a new company is set up</t>
  </si>
  <si>
    <t>Still required where the sector rules say so</t>
  </si>
  <si>
    <t>☐  Written undertakings to satisfy construction, environmental and fire-safety conditions, standards and technical regulations - VERIFY form</t>
  </si>
  <si>
    <t>☐  Proposal assessing conformity with zone planning</t>
  </si>
  <si>
    <t>☐  Evidence that the site is inside an eligible zone; counsel note that the project is not an excluded category</t>
  </si>
  <si>
    <t>▲  Misjudging the excluded categories and losing time before reverting to the ordinary route.</t>
  </si>
  <si>
    <t>▲  Treating the undertaking as a formality; liability shifts to the investor.</t>
  </si>
  <si>
    <t>▲  Lenders and insurers may still ask for conventional approvals or third-party certification.</t>
  </si>
  <si>
    <t>✗  Assuming the procedure exempts the project from environmental or fire-safety law.</t>
  </si>
  <si>
    <t>✗  Assuming it relaxes foreign-ownership limits.</t>
  </si>
  <si>
    <t>✗  Poor record-keeping ahead of post-inspection.</t>
  </si>
  <si>
    <t>ROUTE R5 - M&amp;A WITHOUT PRIOR INVESTMENT-LAW APPROVAL</t>
  </si>
  <si>
    <t>Acquisition of shares / capital where no prior M&amp;A registration is triggered   |   Legal cut-off: 18 September 2026   |   Trinh Ngoc Nam</t>
  </si>
  <si>
    <t>Route at a glance:  Due diligence → market-access review → SPA / SSA → FX / payment route → closing → shareholder / member update → licence updates → go-live</t>
  </si>
  <si>
    <t>•  A foreign investor buys existing shares / capital contribution, or subscribes for new shares / capital, in a Vietnamese company.</t>
  </si>
  <si>
    <t>•  NONE of the prior-registration triggers in Investment Law 143/2025/QH15, Art. 21(3) applies (see R6). In particular, a Target in a conditional market-access sector stays on R5 if the transaction does NOT increase the total foreign ownership percentage - for example a sale from one foreign investor to another.</t>
  </si>
  <si>
    <t>•  Foreign ownership does not move above 50% and does not increase while already above 50%, and the Target holds no land in island, border, coastal or other national-security-sensitive areas.</t>
  </si>
  <si>
    <t>•  Acquiring shares in a Vietnamese company does not automatically mean that a new IRC is required.</t>
  </si>
  <si>
    <t>Review the target: corporate, licences, IRCs held, land, contracts, employment, tax, disputes, data</t>
  </si>
  <si>
    <t>DD report; list of conditions precedent</t>
  </si>
  <si>
    <t>Check the target's actual business lines and licences, not just its name.</t>
  </si>
  <si>
    <t>Market-access and trigger review</t>
  </si>
  <si>
    <t>Test every business line of the target (and subsidiaries) against market-access rules; test the four prior-registration triggers</t>
  </si>
  <si>
    <t>Target ERC / IRC; land documents; cap table</t>
  </si>
  <si>
    <t>Written conclusion: R5 or R6</t>
  </si>
  <si>
    <t>A conditional business line moves the deal to R6 only if total foreign ownership also increases. Record both figures (Questionnaire Q12, Q13).</t>
  </si>
  <si>
    <t>Sign SPA / SSA</t>
  </si>
  <si>
    <t>Negotiate and sign</t>
  </si>
  <si>
    <t>SPA (share purchase) or SSA (share subscription); disclosure; ancillary documents</t>
  </si>
  <si>
    <t>Signed agreement</t>
  </si>
  <si>
    <t>Include a fallback if the authority later says registration is needed.</t>
  </si>
  <si>
    <t>FX / payment route</t>
  </si>
  <si>
    <t>Identify the correct account for payment: target's DICA or investor's indirect investment account - depends on the target's status</t>
  </si>
  <si>
    <t>Bank KYC; transaction documents</t>
  </si>
  <si>
    <t>Payment route confirmed by the bank</t>
  </si>
  <si>
    <t>Wrong payment route can block later profit remittance. See FX &amp; CAPITAL.</t>
  </si>
  <si>
    <t>Closing and payment</t>
  </si>
  <si>
    <t>Satisfy conditions; pay through the confirmed route; seller's tax filing</t>
  </si>
  <si>
    <t>Closing deliverables; tax declaration for the transfer</t>
  </si>
  <si>
    <t>VERIFY (seller's tax filing deadline)</t>
  </si>
  <si>
    <t>Shares / capital transferred</t>
  </si>
  <si>
    <t>Transfer tax filing applies even where there is no gain - VERIFY.</t>
  </si>
  <si>
    <t>Shareholder / member update</t>
  </si>
  <si>
    <t>Register the change of members / founding or foreign shareholders; update register; update beneficial owner information</t>
  </si>
  <si>
    <t>Application; transfer documents; legalised investor documents</t>
  </si>
  <si>
    <t>Amended ERC / registration confirmation</t>
  </si>
  <si>
    <t>For joint-stock companies, VERIFY which shareholder changes must be notified.</t>
  </si>
  <si>
    <t>Review of existing IRC(s) and licences</t>
  </si>
  <si>
    <t>Investment registration authority; sector regulators</t>
  </si>
  <si>
    <t>If the target holds an IRC, check whether investor details need adjusting; update sector licences that name the owner</t>
  </si>
  <si>
    <t>Existing IRC; licences</t>
  </si>
  <si>
    <t>IRC / licences aligned</t>
  </si>
  <si>
    <t>No new IRC is needed merely because a foreigner became a shareholder.</t>
  </si>
  <si>
    <t>Go-live under new ownership</t>
  </si>
  <si>
    <t>Complete the GO-LIVE CHECKLIST for any NEW activity</t>
  </si>
  <si>
    <t>New business lines added after closing need their own market-access check.</t>
  </si>
  <si>
    <t>Not required on this route - confirm in writing</t>
  </si>
  <si>
    <t>New IRC</t>
  </si>
  <si>
    <t>Not automatically required</t>
  </si>
  <si>
    <t>Corporate change registration</t>
  </si>
  <si>
    <t>Potentially required if thresholds are met - VERIFY</t>
  </si>
  <si>
    <t>Competition authority</t>
  </si>
  <si>
    <t>Sector regulator consent</t>
  </si>
  <si>
    <t>Potentially required (e.g. finance, insurance, securities). Case-specific legal review required.</t>
  </si>
  <si>
    <t>C.1  PARALLEL TRANSACTION APPROVALS  (separate regimes - none replaces another)</t>
  </si>
  <si>
    <t>Approval layer</t>
  </si>
  <si>
    <t>When it applies</t>
  </si>
  <si>
    <t>Relationship to M&amp;A registration</t>
  </si>
  <si>
    <t>One of the Art. 21(3) triggers is met (see section A)</t>
  </si>
  <si>
    <t>This route. R5 = not required; R6 = required before closing</t>
  </si>
  <si>
    <t>Competition - economic concentration notification</t>
  </si>
  <si>
    <t>Parties meet a notification threshold - VERIFY thresholds</t>
  </si>
  <si>
    <t>Independent of M&amp;A registration. A deal on R5 may still need it. Closing waits for clearance</t>
  </si>
  <si>
    <t>Public-company / securities approval or disclosure</t>
  </si>
  <si>
    <t>Target is a public or listed company</t>
  </si>
  <si>
    <t>See the public / listed company track below</t>
  </si>
  <si>
    <t>Banking / insurance / securities sector approval</t>
  </si>
  <si>
    <t>Target is a credit institution, insurer, securities or fund-management company</t>
  </si>
  <si>
    <t>State Bank of Vietnam; Ministry of Finance; State Securities Commission</t>
  </si>
  <si>
    <t>Sector law sets its own ownership caps and prior approvals - VERIFY</t>
  </si>
  <si>
    <t>The seller is the State or a State-owned enterprise</t>
  </si>
  <si>
    <t>Valuation, auction and approval rules apply to the sale itself - VERIFY</t>
  </si>
  <si>
    <t>The deal changes the investor of a project, or the Target holds sensitive land</t>
  </si>
  <si>
    <t>Investment registration authority; land authority</t>
  </si>
  <si>
    <t>Check existing IRCs and Investment Policy Approvals of the Target; see R7 for asset deals</t>
  </si>
  <si>
    <t>Target holds licences that name or depend on its owners (telecom, aviation, education, healthcare, media and others)</t>
  </si>
  <si>
    <t>C.2  PUBLIC / LISTED COMPANY TRACK  (Track B - only if the Target is a public or listed company)</t>
  </si>
  <si>
    <t>►  Foreign ownership room: check the cap that applies to the Target (sector cap, charter cap, or the default for public companies) and the room left - VERIFY.</t>
  </si>
  <si>
    <t>►  Securities trading code and account: the foreign investor obtains a trading code and opens custody and trading accounts before buying listed or registered shares - VERIFY.</t>
  </si>
  <si>
    <t>►  Payment and custody: purchase funds move through the investor's indirect investment account; shares settle through the depository.</t>
  </si>
  <si>
    <t>►  Tender offer: a mandatory public tender offer applies when ownership thresholds are reached or crossed - VERIFY thresholds and exemptions.</t>
  </si>
  <si>
    <t>►  Disclosure: major-shareholder, insider and related-person reporting by the buyer and the Target - VERIFY deadlines.</t>
  </si>
  <si>
    <t>►  Economic concentration: assess in parallel.</t>
  </si>
  <si>
    <t>►  Investment Law M&amp;A test: run the Art. 21(3) test in the same way as for a private Target. Being listed does not remove it, and passing it does not replace the securities-law steps.</t>
  </si>
  <si>
    <t>☐  Legalised investor documents</t>
  </si>
  <si>
    <t>☐  SPA / SSA and closing documents</t>
  </si>
  <si>
    <t>☐  Target's internal approvals (resolutions, waivers of pre-emption rights)</t>
  </si>
  <si>
    <t>☐  Tax declaration and payment evidence for the transfer</t>
  </si>
  <si>
    <t>☐  Bank documents for the payment route</t>
  </si>
  <si>
    <t>☐  Updated register of members / shareholders; beneficial owner information</t>
  </si>
  <si>
    <t>▲  Trigger analysis done on the target's main business only, missing a restricted secondary line.</t>
  </si>
  <si>
    <t>▲  Payment outside the correct account.</t>
  </si>
  <si>
    <t>▲  Public or sector-regulated targets with their own foreign-ownership limits.</t>
  </si>
  <si>
    <t>▲  Merger-control filing missed.</t>
  </si>
  <si>
    <t>✗  Assuming every foreign acquisition needs a new IRC.</t>
  </si>
  <si>
    <t>✗  Assuming no filing at all is needed - corporate registration and tax filings still apply.</t>
  </si>
  <si>
    <t>✗  Closing before confirming the bank will process the payment.</t>
  </si>
  <si>
    <t>ROUTE R6 - M&amp;A REQUIRING PRIOR REGISTRATION / APPROVAL</t>
  </si>
  <si>
    <t>Acquisition that must be registered with the investment authority BEFORE closing   |   Legal cut-off: 18 September 2026   |   Trinh Ngoc Nam</t>
  </si>
  <si>
    <t>Route at a glance:  Due diligence → identify approval trigger → sign conditional transaction documents if appropriate → prior M&amp;A registration / approval → closing / payment → shareholder / member update → IRC / project / licence review → go-live</t>
  </si>
  <si>
    <t>•  A foreign investor acquires or subscribes for shares / capital in a Vietnamese company AND at least one trigger in Investment Law 143/2025/QH15, Art. 21(3) applies:</t>
  </si>
  <si>
    <t>•  (1) the transaction INCREASES the ownership percentage of foreign investors in a company operating in a conditional market-access sector (Art. 21(3)(a)). Both limbs are needed. A conditional business line in the Target is not enough on its own: if foreign investor A sells its 30% to foreign investor B, total foreign ownership stays at 30% and this trigger is not met;</t>
  </si>
  <si>
    <t>•  (2) foreign ownership moves from 50% or less to more than 50%, or increases while already above 50%;</t>
  </si>
  <si>
    <t>•  (3) the target holds a land-use right certificate for land in an island, border or coastal commune, or another area affecting national defence and security.</t>
  </si>
  <si>
    <t>•  M&amp;A registration is NOT an IRC. It is a prior confirmation that the foreign investor meets the conditions to become a member / shareholder. Acquiring shares in a Vietnamese company does not automatically mean that a new IRC is required.</t>
  </si>
  <si>
    <t>As in R5</t>
  </si>
  <si>
    <t>DD report</t>
  </si>
  <si>
    <t>Identify the approval trigger(s)</t>
  </si>
  <si>
    <t>Document which trigger applies and the market-access basis for the proposed ownership</t>
  </si>
  <si>
    <t>Trigger memo</t>
  </si>
  <si>
    <t>Sensitive-land trigger brings in defence / public-security consultation and more time.</t>
  </si>
  <si>
    <t>Sign conditional SPA / SSA (if appropriate)</t>
  </si>
  <si>
    <t>Make M&amp;A registration a condition precedent; set a long-stop date</t>
  </si>
  <si>
    <t>Conditional SPA / SSA</t>
  </si>
  <si>
    <t>Signed conditional agreement</t>
  </si>
  <si>
    <t>Do not pay or transfer before approval.</t>
  </si>
  <si>
    <t>Prior M&amp;A registration / approval</t>
  </si>
  <si>
    <t>File; respond to queries</t>
  </si>
  <si>
    <t>Registration form; legalised investor documents; agreement in principle on the transaction; target's ERC and, for the land trigger, land-use right certificates - VERIFY list</t>
  </si>
  <si>
    <t>Written approval / notice of satisfaction of conditions</t>
  </si>
  <si>
    <t>No - closing waits for this</t>
  </si>
  <si>
    <t>Refusal must be reasoned; plan for restructuring if refused.</t>
  </si>
  <si>
    <t>Pay through the correct account; seller's tax filing</t>
  </si>
  <si>
    <t>Closing deliverables; approval notice for the bank</t>
  </si>
  <si>
    <t>Banks normally ask for the approval notice before processing.</t>
  </si>
  <si>
    <t>Register the change; update beneficial owner information</t>
  </si>
  <si>
    <t>Approval notice; transfer documents</t>
  </si>
  <si>
    <t>IRC / project / licence review</t>
  </si>
  <si>
    <t>Adjust existing IRC investor details if any; re-check sector licences and conditions that depend on ownership</t>
  </si>
  <si>
    <t>Licences aligned with new ownership</t>
  </si>
  <si>
    <t>Target may become subject to foreign-investor treatment for its own future investments (see R9).</t>
  </si>
  <si>
    <t>GO-LIVE CHECKLIST for new or changed activities</t>
  </si>
  <si>
    <t>Required BEFORE closing</t>
  </si>
  <si>
    <t>Required after closing</t>
  </si>
  <si>
    <t>Potentially required - VERIFY thresholds</t>
  </si>
  <si>
    <t>☐  M&amp;A registration form</t>
  </si>
  <si>
    <t>☐  Agreement in principle / conditional SPA or SSA</t>
  </si>
  <si>
    <t>☐  Target's ERC, IRC (if any) and list of business lines</t>
  </si>
  <si>
    <t>☐  Land-use right certificates of the target (sensitive-land trigger)</t>
  </si>
  <si>
    <t>☐  Closing, tax and bank documents as in R5</t>
  </si>
  <si>
    <t>▲  Closing before approval (transaction may not be registrable).</t>
  </si>
  <si>
    <t>▲  Authority challenges a business line of the target; carve-out needed.</t>
  </si>
  <si>
    <t>▲  Staged acquisitions: each step that increases ownership above 50% may need its own registration.</t>
  </si>
  <si>
    <t>▲  Timetable slippage where security consultation is required.</t>
  </si>
  <si>
    <t>✗  Confusing M&amp;A registration with an IRC.</t>
  </si>
  <si>
    <t>✗  Forgetting subsidiaries' business lines.</t>
  </si>
  <si>
    <t>✗  No long-stop date or restructuring fallback in the SPA.</t>
  </si>
  <si>
    <t>ROUTE R7 - ACQUISITION OF AN INVESTMENT PROJECT</t>
  </si>
  <si>
    <t>Buying all or part of a licensed project (asset-level deal), rather than shares   |   Legal cut-off: 18 September 2026   |   Trinh Ngoc Nam</t>
  </si>
  <si>
    <t>Route at a glance:  Project legal due diligence → land / project eligibility → transfer agreement → investment approval / IRC adjustment where required → land / assets transfer → sector licence updates → operation</t>
  </si>
  <si>
    <t>•  The investor takes over all or part of an existing investment project from its current investor (as opposed to buying the company that owns it - for that, see R5 / R6).</t>
  </si>
  <si>
    <t>•  Common for real estate, energy and industrial projects.</t>
  </si>
  <si>
    <t>•  The project must be transferable (in force, not subject to termination, land conditions met) and the foreign transferee must itself meet market-access and land-holding conditions - VERIFY conditions under the 2025 Investment Law, the Land Law and, for property projects, the Real Estate Business Law.</t>
  </si>
  <si>
    <t>Project legal due diligence</t>
  </si>
  <si>
    <t>Review approvals, IRC, land title and charges, construction status, schedule compliance, financing, encumbrances</t>
  </si>
  <si>
    <t>Project data room</t>
  </si>
  <si>
    <t>Schedule breaches by the seller can taint the project.</t>
  </si>
  <si>
    <t>Land / project eligibility</t>
  </si>
  <si>
    <t>Confirm the project can be transferred and that a foreign-invested transferee can hold this land</t>
  </si>
  <si>
    <t>Land documents; approval decisions</t>
  </si>
  <si>
    <t>Eligibility conclusion</t>
  </si>
  <si>
    <t>Decide the transferee vehicle</t>
  </si>
  <si>
    <t>New project company or existing Vietnam entity</t>
  </si>
  <si>
    <t>Structure paper</t>
  </si>
  <si>
    <t>A new vehicle follows R1 for its ERC.</t>
  </si>
  <si>
    <t>Transfer agreement</t>
  </si>
  <si>
    <t>Negotiate and sign, conditional on regulatory steps</t>
  </si>
  <si>
    <t>Project transfer agreement</t>
  </si>
  <si>
    <t>Steps 1-3</t>
  </si>
  <si>
    <t>Allocate land charges, taxes and schedule risk.</t>
  </si>
  <si>
    <t>Investment approval / IRC adjustment where required</t>
  </si>
  <si>
    <t>Investment registration authority (and the approving authority if the project had Investment Policy Approval)</t>
  </si>
  <si>
    <t>File for adjustment to record the new investor</t>
  </si>
  <si>
    <t>Application; transfer agreement; transferee's legal and financial documents; project status report - VERIFY list</t>
  </si>
  <si>
    <t>Adjusted approval / IRC naming the transferee</t>
  </si>
  <si>
    <t>If the project had Investment Policy Approval, the approval itself may need adjusting.</t>
  </si>
  <si>
    <t>Land / assets transfer</t>
  </si>
  <si>
    <t>Land registration authority; tax authority</t>
  </si>
  <si>
    <t>Register the transfer of land-use rights and assets; settle taxes and land charges</t>
  </si>
  <si>
    <t>Transfer contract (notarised where required); tax receipts</t>
  </si>
  <si>
    <t>Land and assets in transferee's name</t>
  </si>
  <si>
    <t>Real estate projects: separate transfer permission may apply - VERIFY.</t>
  </si>
  <si>
    <t>Sector licence updates</t>
  </si>
  <si>
    <t>Transfer or re-issue operating licences (many are not transferable)</t>
  </si>
  <si>
    <t>Licences in transferee's name</t>
  </si>
  <si>
    <t>Plan for a gap if licences must be re-issued.</t>
  </si>
  <si>
    <t>Operation</t>
  </si>
  <si>
    <t>Employees, contracts and permits do not move automatically in an asset deal.</t>
  </si>
  <si>
    <t>Adjustment of Investment Policy Approval</t>
  </si>
  <si>
    <t>Potentially required</t>
  </si>
  <si>
    <t>Original approving authority - VERIFY</t>
  </si>
  <si>
    <t>IRC adjustment / new IRC for transferee</t>
  </si>
  <si>
    <t>Required if a new vehicle is used</t>
  </si>
  <si>
    <t>Land transfer registration</t>
  </si>
  <si>
    <t>Required where land is transferred</t>
  </si>
  <si>
    <t>Land registration authority</t>
  </si>
  <si>
    <t>Usually re-issued. Case-specific legal review required.</t>
  </si>
  <si>
    <t>☐  Project approvals and IRC; implementation reports</t>
  </si>
  <si>
    <t>☐  Land-use right certificates; land lease / allocation decisions; land charge receipts</t>
  </si>
  <si>
    <t>☐  Transfer agreement</t>
  </si>
  <si>
    <t>☐  Transferee's legalised documents and financial capacity evidence</t>
  </si>
  <si>
    <t>☐  Construction and environmental files of the project</t>
  </si>
  <si>
    <t>▲  Project not eligible for transfer.</t>
  </si>
  <si>
    <t>▲  Foreign transferee not permitted to hold the land in its current form.</t>
  </si>
  <si>
    <t>▲  Hidden liabilities tied to the project (deposits, penalties, unpaid land charges).</t>
  </si>
  <si>
    <t>▲  Non-transferable licences and PPAs / offtake contracts.</t>
  </si>
  <si>
    <t>✗  Choosing an asset deal when a share deal is simpler (or the reverse) without comparing approvals and tax.</t>
  </si>
  <si>
    <t>✗  Paying before the adjusted IRC / approval is issued.</t>
  </si>
  <si>
    <t>ROUTE R8 - BUSINESS COOPERATION CONTRACT (BCC)</t>
  </si>
  <si>
    <t>Contract-based investment with a Vietnamese or foreign partner - no new company   |   Legal cut-off: 18 September 2026   |   Trinh Ngoc Nam</t>
  </si>
  <si>
    <t>Route at a glance:  Market access → Investment Policy Approval if applicable → IRC → BCC execution → coordination mechanism → BCC operating office if needed → sector approvals → operation</t>
  </si>
  <si>
    <t>•  The investor cooperates with one or more partners under a contract to share profit or product, WITHOUT creating a new legal entity.</t>
  </si>
  <si>
    <t>•  A BCC involving a foreign investor requires an IRC - VERIFY under the 2025 Investment Law.</t>
  </si>
  <si>
    <t>•  Used in sectors where a contractual structure is customary or where a company is not possible or not wanted (for example some telecom, oil and gas and media arrangements).</t>
  </si>
  <si>
    <t>As in R1 - market-access conditions apply to BCCs too</t>
  </si>
  <si>
    <t>Business description</t>
  </si>
  <si>
    <t>A BCC is not a way around ownership caps. Case-specific legal review required.</t>
  </si>
  <si>
    <t>Investment Policy Approval (if applicable)</t>
  </si>
  <si>
    <t>Approving authority - VERIFY</t>
  </si>
  <si>
    <t>As in R2</t>
  </si>
  <si>
    <t>Approval decision</t>
  </si>
  <si>
    <t>Only for projects in approval categories.</t>
  </si>
  <si>
    <t>Agree BCC terms</t>
  </si>
  <si>
    <t>Negotiate the contract: contributions, profit / product sharing, management, term, exit</t>
  </si>
  <si>
    <t>Agreed-form or signed BCC (conditional on IRC)</t>
  </si>
  <si>
    <t>BCC in agreed form</t>
  </si>
  <si>
    <t>A BCC normally forms part of the IRC dossier.</t>
  </si>
  <si>
    <t>File the IRC dossier with the BCC</t>
  </si>
  <si>
    <t>Application; project proposal; BCC; investor documents; financial capacity</t>
  </si>
  <si>
    <t>Steps 2-3</t>
  </si>
  <si>
    <t>BCC execution / effectiveness</t>
  </si>
  <si>
    <t>Sign or bring the BCC into effect</t>
  </si>
  <si>
    <t>BCC</t>
  </si>
  <si>
    <t>BCC in force</t>
  </si>
  <si>
    <t>Coordination mechanism</t>
  </si>
  <si>
    <t>Set up the coordination board agreed in the BCC; define authority and reporting</t>
  </si>
  <si>
    <t>Coordination board rules</t>
  </si>
  <si>
    <t>Coordination board operating</t>
  </si>
  <si>
    <t>The board is not a legal entity; contracts are signed by a party.</t>
  </si>
  <si>
    <t>BCC operating office (if needed)</t>
  </si>
  <si>
    <t>Foreign party registers an operating office in Vietnam</t>
  </si>
  <si>
    <t>Registration dossier - VERIFY list</t>
  </si>
  <si>
    <t>Operating office registration certificate</t>
  </si>
  <si>
    <t>The office may have a seal, account and staff within the BCC's scope - VERIFY.</t>
  </si>
  <si>
    <t>Capital and banking</t>
  </si>
  <si>
    <t>Open the appropriate capital account for BCC funds</t>
  </si>
  <si>
    <t>IRC; BCC</t>
  </si>
  <si>
    <t>Funds channelled correctly</t>
  </si>
  <si>
    <t>See FX &amp; CAPITAL.</t>
  </si>
  <si>
    <t>Sector approvals and operation</t>
  </si>
  <si>
    <t>Sector regulator; tax</t>
  </si>
  <si>
    <t>Obtain sector licences (often held by the Vietnamese party); agree tax accounting method; GO-LIVE CHECKLIST</t>
  </si>
  <si>
    <t>Tax treatment of BCCs needs early agreement between the parties.</t>
  </si>
  <si>
    <t>Required where a foreign investor is a party - VERIFY</t>
  </si>
  <si>
    <t>Only if the project is in an approval category</t>
  </si>
  <si>
    <t>Not applicable - no new company</t>
  </si>
  <si>
    <t>Optional - if the foreign party needs a presence</t>
  </si>
  <si>
    <t>☐  BCC (with the mandatory contents required by the Investment Law - VERIFY)</t>
  </si>
  <si>
    <t>☐  Legalised investor documents; financial capacity evidence</t>
  </si>
  <si>
    <t>☐  Project proposal</t>
  </si>
  <si>
    <t>☐  Operating office registration dossier (if used)</t>
  </si>
  <si>
    <t>▲  No limited liability shield - parties are exposed directly.</t>
  </si>
  <si>
    <t>▲  Licences held by only one party; dependence on the partner.</t>
  </si>
  <si>
    <t>▲  Tax, invoicing and accounting complexity.</t>
  </si>
  <si>
    <t>▲  Exit and asset ownership unclear unless drafted carefully.</t>
  </si>
  <si>
    <t>✗  Using a BCC to avoid market-access limits.</t>
  </si>
  <si>
    <t>✗  Starting cooperation before the IRC.</t>
  </si>
  <si>
    <t>✗  Leaving the coordination board's powers vague.</t>
  </si>
  <si>
    <t>ROUTE R9 - DOWNSTREAM INVESTMENT BY A FOREIGN-INVESTED ENTERPRISE (FIE)</t>
  </si>
  <si>
    <t>An existing Vietnam company with foreign ownership invests further in Vietnam   |   Legal cut-off: 18 September 2026   |   Trinh Ngoc Nam</t>
  </si>
  <si>
    <t>Route at a glance:  Analyse ownership chain → if the Vietnam entity falls within the foreign-investor treatment threshold: apply foreign-investor procedures → otherwise: apply domestic-investor procedures unless another rule provides otherwise</t>
  </si>
  <si>
    <t>•  The investing entity is a Vietnam-incorporated company that has foreign owners, and it wants to set up a new company, buy shares / capital, or sign a BCC.</t>
  </si>
  <si>
    <t>•  Step one is always to analyse the ownership chain. If the Vietnam entity falls within the foreign-investor treatment threshold under investment law (historically: foreign investors holding more than 50% of charter capital, tested through the chain - VERIFY the threshold and the tiering rules under the 2025 Investment Law), it must satisfy the conditions and follow the procedures that apply to foreign investors.</t>
  </si>
  <si>
    <t>•  Otherwise it follows the procedures for domestic investors, unless another rule provides otherwise.</t>
  </si>
  <si>
    <t>•  Important: sector-specific laws may count indirect foreign ownership differently (for example public companies, banking, aviation, media). Case-specific legal review required.</t>
  </si>
  <si>
    <t>Analyse the ownership chain</t>
  </si>
  <si>
    <t>Map every tier up to the ultimate foreign owners; calculate foreign ownership at each tier</t>
  </si>
  <si>
    <t>Group structure chart; registers of members / shareholders</t>
  </si>
  <si>
    <t>Ownership-chain memo</t>
  </si>
  <si>
    <t>Nominee or control arrangements: Case-specific legal review required.</t>
  </si>
  <si>
    <t>Classify the investing entity</t>
  </si>
  <si>
    <t>Above the threshold → foreign-investor treatment. At or below → domestic-investor treatment (unless another rule applies)</t>
  </si>
  <si>
    <t>Memo from Step 1</t>
  </si>
  <si>
    <t>Classification</t>
  </si>
  <si>
    <t>Classification can change after each M&amp;A deal in the group.</t>
  </si>
  <si>
    <t>Foreign-investor treatment: full market-access test. Domestic treatment: check sector laws that still look through to foreign ownership</t>
  </si>
  <si>
    <t>If foreign-investor treatment: follow the underlying route</t>
  </si>
  <si>
    <t>As per underlying route</t>
  </si>
  <si>
    <t>New company → R1 / R2 / R3 / R4. Share acquisition → R5 / R6. Project → R7. BCC → R8</t>
  </si>
  <si>
    <t>IRC and / or M&amp;A registration apply as they would to a foreign investor.</t>
  </si>
  <si>
    <t>If domestic-investor treatment: domestic procedures</t>
  </si>
  <si>
    <t>Business Registration Office (and investment authority only if Investment Policy Approval applies)</t>
  </si>
  <si>
    <t>Incorporate or acquire under the Enterprise Law; no IRC or M&amp;A registration merely because of indirect foreign ownership - VERIFY</t>
  </si>
  <si>
    <t>Enterprise registration dossier</t>
  </si>
  <si>
    <t>ERC / amended registration</t>
  </si>
  <si>
    <t>Keep the classification memo on file; banks and authorities may ask.</t>
  </si>
  <si>
    <t>Funding the downstream investment</t>
  </si>
  <si>
    <t>Confirm the source of funds (retained profit, charter capital, loans) and the correct accounts</t>
  </si>
  <si>
    <t>Bank documents</t>
  </si>
  <si>
    <t>Steps 4 / 5</t>
  </si>
  <si>
    <t>FX rules on using DICA funds for downstream investment: VERIFY. See FX &amp; CAPITAL.</t>
  </si>
  <si>
    <t>Sector licences, registrations, go-live</t>
  </si>
  <si>
    <t>IRC for the new company</t>
  </si>
  <si>
    <t>Required if foreign-investor treatment applies; otherwise not normally required - VERIFY</t>
  </si>
  <si>
    <t>Only if foreign-investor treatment applies AND an R6 trigger is met</t>
  </si>
  <si>
    <t>ERC / corporate change</t>
  </si>
  <si>
    <t>☐  Group structure chart certified by the company</t>
  </si>
  <si>
    <t>☐  ERC / IRC and registers of the investing entity and each tier above it</t>
  </si>
  <si>
    <t>☐  Documents required by the underlying route</t>
  </si>
  <si>
    <t>▲  Wrong classification → missing IRC / M&amp;A registration, or unnecessary filings.</t>
  </si>
  <si>
    <t>▲  Sector laws with their own look-through rules.</t>
  </si>
  <si>
    <t>▲  Ownership changes upstream that silently change the treatment downstream.</t>
  </si>
  <si>
    <t>✗  Assuming a Vietnam-incorporated company is always 'domestic'.</t>
  </si>
  <si>
    <t>✗  Assuming a small foreign stake at the top makes every subsidiary 'foreign'.</t>
  </si>
  <si>
    <t>✗  Ignoring FX rules when funding the new subsidiary.</t>
  </si>
  <si>
    <t>ROUTE R10 - PUBLIC-PRIVATE PARTNERSHIP (PPP)</t>
  </si>
  <si>
    <t>Infrastructure / public-service project under the PPP Law   |   Legal cut-off: 18 September 2026   |   Trinh Ngoc Nam</t>
  </si>
  <si>
    <t>Route at a glance:  PPP project identification → project preparation → approval → investor selection → project enterprise → PPP agreement → financing / land → construction → commercial operation</t>
  </si>
  <si>
    <t>•  The project is carried out with a State contracting authority under the PPP Law (for example transport, power, water, healthcare, education or digital infrastructure - eligible sectors and minimum size: VERIFY).</t>
  </si>
  <si>
    <t>•  PPP projects follow their own legislation for approval and investor selection. How the Investment Law procedures (including the IRC) interact with the PPP Law: Case-specific legal review required.</t>
  </si>
  <si>
    <t>PPP project identification</t>
  </si>
  <si>
    <t>State contracting authority; or investor proposal</t>
  </si>
  <si>
    <t>Track the PPP pipeline or submit an unsolicited proposal</t>
  </si>
  <si>
    <t>Proposal file (if investor-initiated)</t>
  </si>
  <si>
    <t>Project on the PPP list / proposal accepted</t>
  </si>
  <si>
    <t>Unsolicited proposals give limited advantages - VERIFY.</t>
  </si>
  <si>
    <t>Project preparation</t>
  </si>
  <si>
    <t>Contracting authority (or proposing investor)</t>
  </si>
  <si>
    <t>Pre-feasibility study where required, then feasibility study</t>
  </si>
  <si>
    <t>Pre-FS / FS</t>
  </si>
  <si>
    <t>FS ready for appraisal</t>
  </si>
  <si>
    <t>Risk allocation and State support are set here.</t>
  </si>
  <si>
    <t>Approval</t>
  </si>
  <si>
    <t>Competent authority under the PPP Law - VERIFY levels</t>
  </si>
  <si>
    <t>Support appraisal</t>
  </si>
  <si>
    <t>Appraisal file</t>
  </si>
  <si>
    <t>Investment policy decision; project approval</t>
  </si>
  <si>
    <t>Bid-inviting party</t>
  </si>
  <si>
    <t>Prequalify where applicable; bid; negotiate</t>
  </si>
  <si>
    <t>Bid documents; bid security; financing plan</t>
  </si>
  <si>
    <t>Selection result</t>
  </si>
  <si>
    <t>Foreign bidders: check eligibility and consortium rules.</t>
  </si>
  <si>
    <t>Project enterprise</t>
  </si>
  <si>
    <t>Winning investor incorporates the PPP project company</t>
  </si>
  <si>
    <t>As in R1 (ERC)</t>
  </si>
  <si>
    <t>ERC of the project enterprise</t>
  </si>
  <si>
    <t>Minimum equity ratio applies - VERIFY.</t>
  </si>
  <si>
    <t>PPP agreement</t>
  </si>
  <si>
    <t>Contracting authority</t>
  </si>
  <si>
    <t>Sign the PPP contract (BOT, BTO, BOO, O&amp;M, BTL, BLT, BT or other permitted type - VERIFY)</t>
  </si>
  <si>
    <t>PPP contract; performance security</t>
  </si>
  <si>
    <t>Steps 4-5</t>
  </si>
  <si>
    <t>Signed PPP contract</t>
  </si>
  <si>
    <t>Governing law, dispute resolution, FX and termination payment terms drive bankability.</t>
  </si>
  <si>
    <t>Financing / land</t>
  </si>
  <si>
    <t>Lenders; provincial land authority</t>
  </si>
  <si>
    <t>Reach financial close; State hands over cleared land</t>
  </si>
  <si>
    <t>Finance documents; land handover minutes</t>
  </si>
  <si>
    <t>Financial close; site available</t>
  </si>
  <si>
    <t>Financial-close deadline in the PPP Law - VERIFY.</t>
  </si>
  <si>
    <t>Construction, environment and fire-safety authorities; contracting authority supervision</t>
  </si>
  <si>
    <t>Completed works</t>
  </si>
  <si>
    <t>Commercial operation</t>
  </si>
  <si>
    <t>Contracting authority; sector regulator</t>
  </si>
  <si>
    <t>Operating licences; confirmation of completion; tariff / payment mechanism starts</t>
  </si>
  <si>
    <t>Completion file</t>
  </si>
  <si>
    <t>COMMERCIAL OPERATION</t>
  </si>
  <si>
    <t>Hand-back obligations at the end of the term.</t>
  </si>
  <si>
    <t>PPP investment policy decision and project approval</t>
  </si>
  <si>
    <t>Investor selection result</t>
  </si>
  <si>
    <t>Case-specific legal review required. VERIFY whether an IRC applies to PPP projects</t>
  </si>
  <si>
    <t>ERC of project enterprise</t>
  </si>
  <si>
    <t>Required as applicable</t>
  </si>
  <si>
    <t>☐  Pre-FS / FS</t>
  </si>
  <si>
    <t>☐  Bid documents and securities</t>
  </si>
  <si>
    <t>☐  Project enterprise incorporation documents</t>
  </si>
  <si>
    <t>☐  PPP contract and direct agreements</t>
  </si>
  <si>
    <t>☐  Finance documents</t>
  </si>
  <si>
    <t>▲  Bankability: FX convertibility, revenue-risk sharing, termination payments.</t>
  </si>
  <si>
    <t>▲  Land clearance delay.</t>
  </si>
  <si>
    <t>▲  Change-in-law protection.</t>
  </si>
  <si>
    <t>▲  Long preparation and selection timetable.</t>
  </si>
  <si>
    <t>✗  Treating a PPP like an ordinary IRC project.</t>
  </si>
  <si>
    <t>✗  Under-resourcing the bid stage.</t>
  </si>
  <si>
    <t>✗  Forming the consortium too late to satisfy eligibility rules.</t>
  </si>
  <si>
    <t>BRANCH / REPRESENTATIVE OFFICE</t>
  </si>
  <si>
    <t>Presence in Vietnam without a subsidiary - outside the IRC / ERC system   |   Legal cut-off: 18 September 2026   |   Trinh Ngoc Nam</t>
  </si>
  <si>
    <t>WHAT THE INVESTOR NEEDS TO UNDERSTAND</t>
  </si>
  <si>
    <t>•  A representative office (RO) or branch of a foreign trader is licensed under commercial law, not under the Investment Law. There is no IRC and no ERC.</t>
  </si>
  <si>
    <t>•  An RO may do liaison, market research and promotion of the parent's business. It may NOT carry out profit-making activities or sign commercial contracts in its own right (limited exceptions under the parent's authority - VERIFY).</t>
  </si>
  <si>
    <t>•  A branch may trade, but only in the sectors and to the extent Vietnam has committed to allow branches - for many sectors a branch is simply not available. Case-specific legal review required.</t>
  </si>
  <si>
    <t>•  Banks, insurers, law firms, airlines and some other sectors have their own branch / RO regimes under sector law.</t>
  </si>
  <si>
    <t>KEY ITEMS</t>
  </si>
  <si>
    <t>Topic</t>
  </si>
  <si>
    <t>What the investor needs to know</t>
  </si>
  <si>
    <t>When it matters</t>
  </si>
  <si>
    <t>Statutory timeline</t>
  </si>
  <si>
    <t>Legal basis</t>
  </si>
  <si>
    <t>Lawyer review?</t>
  </si>
  <si>
    <t>Representative office - eligibility</t>
  </si>
  <si>
    <t>Foreign trader lawfully established abroad and in operation for a minimum period (VERIFY); RO scope must match the parent's business and Vietnam's treaty commitments</t>
  </si>
  <si>
    <t>Before filing</t>
  </si>
  <si>
    <t>Provincial Department of Industry and Trade, or Zone Management Board - VERIFY</t>
  </si>
  <si>
    <t>Representative office - licence</t>
  </si>
  <si>
    <t>Licence is time-limited and renewable (term: VERIFY). Dossier: application, legalised incorporation documents, audited financials or tax confirmation, head of RO's ID, lease</t>
  </si>
  <si>
    <t>Establishment</t>
  </si>
  <si>
    <t>As above</t>
  </si>
  <si>
    <t>Representative office - after licence</t>
  </si>
  <si>
    <t>Seal, bank account, tax code for employee PIT, labour registration, annual activity report (deadline: VERIFY)</t>
  </si>
  <si>
    <t>Post-licence</t>
  </si>
  <si>
    <t>Licensing authority; tax; labour</t>
  </si>
  <si>
    <t>Branch - eligibility</t>
  </si>
  <si>
    <t>Longer minimum operating history of the parent (VERIFY); sector must be open to branches under treaties or Vietnamese law</t>
  </si>
  <si>
    <t>Ministry of Industry and Trade - VERIFY</t>
  </si>
  <si>
    <t>Branch - licence and operation</t>
  </si>
  <si>
    <t>Branch is a dependent unit of the foreign trader: the parent is liable. Branch keeps accounts and pays tax in Vietnam</t>
  </si>
  <si>
    <t>Establishment and operation</t>
  </si>
  <si>
    <t>Ministry of Industry and Trade; tax</t>
  </si>
  <si>
    <t>Head of RO / branch</t>
  </si>
  <si>
    <t>Must be resident as required; restrictions on holding several head positions - VERIFY. Foreign heads need a work permit or exemption</t>
  </si>
  <si>
    <t>Appointment</t>
  </si>
  <si>
    <t>Licensing authority; labour authority</t>
  </si>
  <si>
    <t>Permanent establishment / tax</t>
  </si>
  <si>
    <t>An RO that goes beyond liaison work can create a taxable presence for the parent</t>
  </si>
  <si>
    <t>Branch of a Vietnam subsidiary (different concept)</t>
  </si>
  <si>
    <t>Once a Vietnam company exists (R1-R9), ITS branches and ROs are registered under the Enterprise Law with the Business Registration Office - a simple filing</t>
  </si>
  <si>
    <t>Expansion</t>
  </si>
  <si>
    <t>COMMON PITFALLS</t>
  </si>
  <si>
    <t>✗  Using an RO to sell, invoice or sign contracts.</t>
  </si>
  <si>
    <t>✗  Assuming a branch is available in every sector.</t>
  </si>
  <si>
    <t>✗  Letting the licence lapse; late annual reports.</t>
  </si>
  <si>
    <t>Can a foreign investor do this business, and on what conditions?   |   Legal cut-off: 18 September 2026   |   Trinh Ngoc Nam</t>
  </si>
  <si>
    <t>HOW COUNSEL ANALYSES MARKET ACCESS - IN THIS ORDER</t>
  </si>
  <si>
    <t>Layer</t>
  </si>
  <si>
    <t>Source</t>
  </si>
  <si>
    <t>What to check</t>
  </si>
  <si>
    <t>1</t>
  </si>
  <si>
    <t>Investment Law</t>
  </si>
  <si>
    <t>General principle: foreign investors are treated like domestic investors except in listed sectors. Prohibited business lines apply to everyone.</t>
  </si>
  <si>
    <t>2</t>
  </si>
  <si>
    <t>List of sectors restricted for foreign market access</t>
  </si>
  <si>
    <t>Two groups: sectors not yet open to foreign investors, and sectors open subject to conditions. Instrument and content: VERIFY.</t>
  </si>
  <si>
    <t>3</t>
  </si>
  <si>
    <t>WTO commitments</t>
  </si>
  <si>
    <t>Vietnam's Schedule of Specific Commitments in Services: sector (CPC code), mode of supply, ownership cap, form of presence.</t>
  </si>
  <si>
    <t>4</t>
  </si>
  <si>
    <t>Applicable FTAs: CPTPP, EVFTA, UKVFTA, RCEP, other applicable treaties</t>
  </si>
  <si>
    <t>An investor from a treaty party may claim the more favourable treaty. Nationality of the investor (Questionnaire Q2) matters.</t>
  </si>
  <si>
    <t>5</t>
  </si>
  <si>
    <t>Vietnamese sector-specific legislation</t>
  </si>
  <si>
    <t>Sector laws may be more liberal or stricter than treaties, and often add licensing conditions.</t>
  </si>
  <si>
    <t>6</t>
  </si>
  <si>
    <t>Ownership caps</t>
  </si>
  <si>
    <t>Maximum foreign shareholding. Public companies and some sectors have their own caps.</t>
  </si>
  <si>
    <t>7</t>
  </si>
  <si>
    <t>JV requirements</t>
  </si>
  <si>
    <t>Whether a Vietnamese partner (sometimes a licensed one) is required.</t>
  </si>
  <si>
    <t>8</t>
  </si>
  <si>
    <t>Permitted scope</t>
  </si>
  <si>
    <t>Exactly which activities inside the sector are open (for example wholesale but not retail).</t>
  </si>
  <si>
    <t>9</t>
  </si>
  <si>
    <t>Investor qualification</t>
  </si>
  <si>
    <t>Experience, capital, licence in home country or other tests on the foreign investor itself.</t>
  </si>
  <si>
    <t>10</t>
  </si>
  <si>
    <t>Land / national security restrictions</t>
  </si>
  <si>
    <t>Location-based limits, and defence / public security review.</t>
  </si>
  <si>
    <t>Where a sector is not mentioned in any treaty and no Vietnamese law restricts it, practice of the licensing authority may still vary. Case-specific legal review required.</t>
  </si>
  <si>
    <t>SECTOR REGISTER  (to be completed by the reviewing lawyer for the client's sector - not pre-populated)</t>
  </si>
  <si>
    <t>This table is deliberately empty. It must be filled from verified sources only. The first row shows the expected format and is not legal content.</t>
  </si>
  <si>
    <t>Sector</t>
  </si>
  <si>
    <t>Foreign ownership cap</t>
  </si>
  <si>
    <t>JV required?</t>
  </si>
  <si>
    <t>Foreign investor qualification?</t>
  </si>
  <si>
    <t>Scope restriction?</t>
  </si>
  <si>
    <t>Treaty basis</t>
  </si>
  <si>
    <t>Domestic law basis</t>
  </si>
  <si>
    <t>Further licence</t>
  </si>
  <si>
    <t>Notes</t>
  </si>
  <si>
    <t>FORMAT EXAMPLE - [sector name + CPC / VSIC code]</t>
  </si>
  <si>
    <t>[e.g. cap % or “none”]</t>
  </si>
  <si>
    <t>[Yes / No]</t>
  </si>
  <si>
    <t>[e.g. years of experience]</t>
  </si>
  <si>
    <t>[e.g. excluded sub-activities]</t>
  </si>
  <si>
    <t>[treaty + schedule reference]</t>
  </si>
  <si>
    <t>[law / decree + article]</t>
  </si>
  <si>
    <t>[licence name]</t>
  </si>
  <si>
    <t>[practice notes, date checked]</t>
  </si>
  <si>
    <t>How a foreign-invested company can lawfully occupy land or buildings   |   Legal cut-off: 18 September 2026   |   Trinh Ngoc Nam</t>
  </si>
  <si>
    <t>•  Land in Vietnam belongs to the entire people and is administered by the State. Investors hold land-use rights, not freehold title.</t>
  </si>
  <si>
    <t>•  A foreign-invested company has fewer ways to obtain land than a domestic company. The main lawful routes are listed below; which one is available depends on the project. Case-specific legal review required.</t>
  </si>
  <si>
    <t>•  A valid registered address and lawful premises are needed for the ERC; a lawful right to use the site for the specific activity is needed before operations.</t>
  </si>
  <si>
    <t>Office lease</t>
  </si>
  <si>
    <t>Lease from an owner entitled to lease; building use must be office / commercial (not residential apartment). Keep the landlord's title documents</t>
  </si>
  <si>
    <t>ERC (registered address) and operation</t>
  </si>
  <si>
    <t>Industrial park / zone sublease</t>
  </si>
  <si>
    <t>Sublease land or lease ready-built factory from the zone developer. Check: developer's land payment method (one-off vs annual rent affects your rights), zone's permitted industries, remaining term</t>
  </si>
  <si>
    <t>IRC (site documents) and construction</t>
  </si>
  <si>
    <t>Land lease from the State</t>
  </si>
  <si>
    <t>Foreign-invested companies generally lease (annual or one-off rent) rather than being allocated land, except for certain housing projects - VERIFY under Land Law 2024</t>
  </si>
  <si>
    <t>After Investment Policy Approval / IRC</t>
  </si>
  <si>
    <t>Auction / bidding for land</t>
  </si>
  <si>
    <t>See R3. Eligibility and deposit rules apply</t>
  </si>
  <si>
    <t>Before land lease</t>
  </si>
  <si>
    <t>Provincial authorities</t>
  </si>
  <si>
    <t>Taking over land through a project transfer</t>
  </si>
  <si>
    <t>See R7. Conditions under land, investment and real estate business law</t>
  </si>
  <si>
    <t>Project acquisition</t>
  </si>
  <si>
    <t>Land contributed by a Vietnamese JV partner</t>
  </si>
  <si>
    <t>Possible only for certain land types held by the partner - VERIFY</t>
  </si>
  <si>
    <t>JV structuring</t>
  </si>
  <si>
    <t>Land authority</t>
  </si>
  <si>
    <t>Sensitive locations</t>
  </si>
  <si>
    <t>Land in island, border, coastal or other national-defence / security areas triggers additional review (and the R6 M&amp;A trigger)</t>
  </si>
  <si>
    <t>Site selection; M&amp;A</t>
  </si>
  <si>
    <t>Provincial People's Committee with defence / public security input</t>
  </si>
  <si>
    <t>Land-use right certificate and mortgage</t>
  </si>
  <si>
    <t>Certificate evidences the right. Mortgage of land-use rights is generally possible only to credit institutions licensed in Vietnam - VERIFY</t>
  </si>
  <si>
    <t>Financing</t>
  </si>
  <si>
    <t>Land registration office</t>
  </si>
  <si>
    <t>Land term and extension</t>
  </si>
  <si>
    <t>Project land term normally follows the project term (maximum: VERIFY); extension is by application</t>
  </si>
  <si>
    <t>Modelling; renewal</t>
  </si>
  <si>
    <t>✗  Registering the company at a residential apartment.</t>
  </si>
  <si>
    <t>✗  Signing with a sub-lessor who has no right to sub-lease.</t>
  </si>
  <si>
    <t>✗  Assuming a foreign-invested company can buy land-use rights from households.</t>
  </si>
  <si>
    <t>✗  Ignoring the difference between annual-rent and one-off-rent land when planning to mortgage or transfer.</t>
  </si>
  <si>
    <t>Getting money into Vietnam – and profit out – through the correct accounts   |   Legal cut-off: 18 September 2026   |   Trinh Ngoc Nam</t>
  </si>
  <si>
    <t>•  Vietnam controls capital flows by account type. The right account depends on whether the Vietnam company is a 'foreign direct investment enterprise' under foreign-exchange rules (this test is NOT identical to the investment-law test) – VERIFY.</t>
  </si>
  <si>
    <t>•  Capital contributed outside the correct account may not be recognised, and can block later repatriation of capital and profit.</t>
  </si>
  <si>
    <t>Direct Investment Capital Account (DICA)</t>
  </si>
  <si>
    <t>Opened by the FDI enterprise at ONE licensed bank in Vietnam, in foreign currency and / or VND. Used to receive charter capital and offshore loans and to remit profit and capital abroad</t>
  </si>
  <si>
    <t>Immediately after ERC / IRC</t>
  </si>
  <si>
    <t>Licensed bank (State Bank of Vietnam rules)</t>
  </si>
  <si>
    <t>Indirect investment account</t>
  </si>
  <si>
    <t>VND account opened by the foreign investor for portfolio-type investment in companies that are not FDI enterprises under FX rules</t>
  </si>
  <si>
    <t>M&amp;A into non-FDI targets</t>
  </si>
  <si>
    <t>Licensed bank</t>
  </si>
  <si>
    <t>Charter capital contribution</t>
  </si>
  <si>
    <t>Must be fully contributed within the statutory period from the ERC date (VERIFY) and in line with the IRC schedule. Shortfall → reduce capital or face penalties</t>
  </si>
  <si>
    <t>After ERC</t>
  </si>
  <si>
    <t>Business Registration Office; bank</t>
  </si>
  <si>
    <t>Pre-incorporation expenses</t>
  </si>
  <si>
    <t>Costs paid by the investor before the company exists may be converted to capital or loan only if documented and routed correctly – VERIFY conditions</t>
  </si>
  <si>
    <t>Before ERC</t>
  </si>
  <si>
    <t>Bank</t>
  </si>
  <si>
    <t>M&amp;A payment route</t>
  </si>
  <si>
    <t>Depends on target's status before and after the deal: target's DICA vs investor's indirect investment account; payments between two non-residents may be made offshore – VERIFY</t>
  </si>
  <si>
    <t>SPA negotiation and closing</t>
  </si>
  <si>
    <t>Medium / long-term offshore loans must be registered with the State Bank; short-term loans are not registered but are reported and restricted in purpose – VERIFY. Borrowing must stay within the IRC's total investment capital less charter capital</t>
  </si>
  <si>
    <t>Profit remittance</t>
  </si>
  <si>
    <t>Permitted after the financial year is audited, taxes are settled and there are no accumulated losses; notify the tax authority before remitting – VERIFY</t>
  </si>
  <si>
    <t>Annually</t>
  </si>
  <si>
    <t>Tax authority; bank</t>
  </si>
  <si>
    <t>Pricing and payments in foreign currency</t>
  </si>
  <si>
    <t>Domestic transactions must generally be priced and paid in VND, with limited exceptions</t>
  </si>
  <si>
    <t>Contracts</t>
  </si>
  <si>
    <t>Capital increases / decreases</t>
  </si>
  <si>
    <t>Increase: amend ERC (and IRC where project capital changes). Decrease: only in limited cases</t>
  </si>
  <si>
    <t>Life of the project</t>
  </si>
  <si>
    <t>Business Registration Office; Investment registration authority</t>
  </si>
  <si>
    <t>✗  Parent pays the landlord or contractors directly and later tries to call it 'capital'.</t>
  </si>
  <si>
    <t>✗  Two DICAs at two banks.</t>
  </si>
  <si>
    <t>✗  Shareholder loan drawn before registration.</t>
  </si>
  <si>
    <t>✗  Missing the capital contribution deadline.</t>
  </si>
  <si>
    <t>CONSTRUCTION / ENVIRONMENT / FIRE</t>
  </si>
  <si>
    <t>Approvals linked to physical works and to the environmental footprint of the activity   |   Legal cut-off: 18 September 2026   |   Trinh Ngoc Nam</t>
  </si>
  <si>
    <t>•  These three regimes are separate from the IRC and ERC and are often the critical path for factories and other built projects.</t>
  </si>
  <si>
    <t>•  Exact categories, thresholds and sequencing changed in recent legislation. Every threshold and timeline below is to be completed by the reviewing lawyer: VERIFY.</t>
  </si>
  <si>
    <t>•  Under the special investment procedure (R4; Investment Law 143/2025/QH15, Art. 28) the EIA report, detailed planning, the construction permit and certain construction and fire-safety approvals are not carried out separately. The investor gives undertakings, completes the remaining pre-construction steps and is inspected afterwards. The standards themselves still apply.</t>
  </si>
  <si>
    <t>Planning conformity</t>
  </si>
  <si>
    <t>Project must fit construction / zoning / sector planning. In zones, the developer's approved planning governs plot use, density and height</t>
  </si>
  <si>
    <t>Site selection; before design</t>
  </si>
  <si>
    <t>Environmental impact assessment (EIA)</t>
  </si>
  <si>
    <t>Required for projects in listed categories, approved BEFORE key decisions such as construction permitting - VERIFY categories and sequence</t>
  </si>
  <si>
    <t>Before construction</t>
  </si>
  <si>
    <t>Ministry / provincial Department of Agriculture and Environment - VERIFY</t>
  </si>
  <si>
    <t>Environmental licence</t>
  </si>
  <si>
    <t>Required for facilities generating waste / emissions above thresholds; normally obtained before trial or official operation - VERIFY</t>
  </si>
  <si>
    <t>Before operation</t>
  </si>
  <si>
    <t>As above; Zone Management Board where delegated</t>
  </si>
  <si>
    <t>Environmental registration</t>
  </si>
  <si>
    <t>Lighter filing for smaller facilities not needing a licence - VERIFY thresholds and exemptions</t>
  </si>
  <si>
    <t>Commune-level People's Committee - VERIFY</t>
  </si>
  <si>
    <t>Basic / technical design appraisal</t>
  </si>
  <si>
    <t>Feasibility-stage and post-basic design may require appraisal by the construction authority depending on works class</t>
  </si>
  <si>
    <t>Construction permit (or exemption)</t>
  </si>
  <si>
    <t>Needed before works start unless an exemption applies - VERIFY exemptions (including for certain zone projects)</t>
  </si>
  <si>
    <t>Before works</t>
  </si>
  <si>
    <t>Fire prevention and fighting - design</t>
  </si>
  <si>
    <t>Listed project types need fire-safety design appraisal before construction / fit-out</t>
  </si>
  <si>
    <t>Fire police (Ministry of Public Security system)</t>
  </si>
  <si>
    <t>Fire prevention and fighting - acceptance</t>
  </si>
  <si>
    <t>Acceptance of fire-safety works before the building is put into use; operating-phase duties (team, drills, insurance) continue</t>
  </si>
  <si>
    <t>Construction completion acceptance</t>
  </si>
  <si>
    <t>Owner's acceptance plus State inspection of acceptance for listed works before use</t>
  </si>
  <si>
    <t>Department of Construction</t>
  </si>
  <si>
    <t>Fit-out of leased premises</t>
  </si>
  <si>
    <t>Interior works in leased factories / offices can still trigger fire-safety design and acceptance, and landlord consent</t>
  </si>
  <si>
    <t>Fire police; landlord</t>
  </si>
  <si>
    <t>Machinery import and technology</t>
  </si>
  <si>
    <t>Used machinery import is restricted by age / standards; technology transfer contracts may need registration - VERIFY</t>
  </si>
  <si>
    <t>Procurement</t>
  </si>
  <si>
    <t>Customs; Ministry of Science and Technology</t>
  </si>
  <si>
    <t>✗  Ordering machinery before confirming the environmental category of the project.</t>
  </si>
  <si>
    <t>✗  Starting fit-out without fire-safety design approval.</t>
  </si>
  <si>
    <t>✗  Assuming the zone developer's approvals cover the tenant's own works.</t>
  </si>
  <si>
    <t>✗  Operating before the environmental licence is issued.</t>
  </si>
  <si>
    <t>Licences needed for the activity itself - in addition to IRC and ERC   |   Legal cut-off: 18 September 2026   |   Trinh Ngoc Nam</t>
  </si>
  <si>
    <t>•  Registering a business line in the ERC does not by itself permit a conditional business line. The company must ALSO meet the conditions and, where the law says so, hold the specific licence before starting that activity.</t>
  </si>
  <si>
    <t>•  The table lists common sectors as signposts only. It is not exhaustive and conditions differ by sub-activity. For every row: Case-specific legal review required.</t>
  </si>
  <si>
    <t>Trading - import, export, wholesale</t>
  </si>
  <si>
    <t>Trading rights recorded through IRC / ERC business lines; certain goods are excluded or restricted for foreign-invested traders</t>
  </si>
  <si>
    <t>Before trading</t>
  </si>
  <si>
    <t>IRA; BRO</t>
  </si>
  <si>
    <t>Trading - retail and other listed activities</t>
  </si>
  <si>
    <t>Business Licence for listed trading activities; Retail Outlet Licence for each outlet (economic needs test may apply beyond the first outlet)</t>
  </si>
  <si>
    <t>Before retailing</t>
  </si>
  <si>
    <t>Department of Industry and Trade (with Ministry opinion in some cases)</t>
  </si>
  <si>
    <t>E-commerce</t>
  </si>
  <si>
    <t>Website / app notification or registration depending on model; marketplace operators face added duties</t>
  </si>
  <si>
    <t>Before launch</t>
  </si>
  <si>
    <t>Ministry of Industry and Trade</t>
  </si>
  <si>
    <t>Logistics and transport</t>
  </si>
  <si>
    <t>Foreign ownership caps differ by sub-sector (freight forwarding, warehousing, road / sea / air transport)</t>
  </si>
  <si>
    <t>Structuring</t>
  </si>
  <si>
    <t>Ministry of Construction (transport functions) - VERIFY</t>
  </si>
  <si>
    <t>Telecom and digital infrastructure</t>
  </si>
  <si>
    <t>Licences by network / service type; ownership caps; data-centre and cloud rules under the Telecom Law</t>
  </si>
  <si>
    <t>Before service</t>
  </si>
  <si>
    <t>Ministry of Science and Technology - VERIFY</t>
  </si>
  <si>
    <t>Education and training</t>
  </si>
  <si>
    <t>Investment approval, establishment decision and operating permission are separate steps; capital and facility minimums</t>
  </si>
  <si>
    <t>Before enrolment</t>
  </si>
  <si>
    <t>Education authorities</t>
  </si>
  <si>
    <t>Healthcare</t>
  </si>
  <si>
    <t>Facility operating licence plus individual practitioner licences</t>
  </si>
  <si>
    <t>Before treating patients</t>
  </si>
  <si>
    <t>Ministry / Department of Health</t>
  </si>
  <si>
    <t>Pharmaceuticals and medical devices</t>
  </si>
  <si>
    <t>Foreign-invested companies face limits on distribution of drugs; product registrations needed</t>
  </si>
  <si>
    <t>Structuring; before sale</t>
  </si>
  <si>
    <t>Ministry of Health</t>
  </si>
  <si>
    <t>Electricity / energy</t>
  </si>
  <si>
    <t>Power planning inclusion, electricity operation licence, PPA / DPPA arrangements</t>
  </si>
  <si>
    <t>Development; before COD</t>
  </si>
  <si>
    <t>Ministry of Industry and Trade; EVN</t>
  </si>
  <si>
    <t>Banking, finance, payment, fintech</t>
  </si>
  <si>
    <t>State Bank licences; ownership caps; regulatory sandbox for some fintech</t>
  </si>
  <si>
    <t>Before any regulated service</t>
  </si>
  <si>
    <t>Securities and fund management</t>
  </si>
  <si>
    <t>Licensing by the securities regulator; ownership rules for securities businesses</t>
  </si>
  <si>
    <t>State Securities Commission</t>
  </si>
  <si>
    <t>Insurance</t>
  </si>
  <si>
    <t>Licence from the Ministry of Finance; investor qualification requirements</t>
  </si>
  <si>
    <t>Ministry of Finance</t>
  </si>
  <si>
    <t>Real estate business</t>
  </si>
  <si>
    <t>Capital, disclosure and sale-readiness conditions; foreign-invested developers have defined permitted activities</t>
  </si>
  <si>
    <t>Before marketing / sales</t>
  </si>
  <si>
    <t>Food, cosmetics, chemicals, other products</t>
  </si>
  <si>
    <t>Facility certificates and product declarations / registrations</t>
  </si>
  <si>
    <t>Before sale</t>
  </si>
  <si>
    <t>Health; Industry and Trade; Agriculture and Environment</t>
  </si>
  <si>
    <t>Employment services, labour outsourcing</t>
  </si>
  <si>
    <t>Licence and deposit requirements</t>
  </si>
  <si>
    <t>Home affairs / labour authority - VERIFY</t>
  </si>
  <si>
    <t>Other</t>
  </si>
  <si>
    <t>Any business line on the list of conditional business lines, or restricted for foreign investors</t>
  </si>
  <si>
    <t>✗  Reading the ERC business-line list as a licence.</t>
  </si>
  <si>
    <t>✗  Starting sales while the Business Licence or Retail Outlet Licence is pending.</t>
  </si>
  <si>
    <t>✗  Overlooking product-level registrations.</t>
  </si>
  <si>
    <t>✗  Assuming authority names are unchanged after the 2025 government restructuring - VERIFY each.</t>
  </si>
  <si>
    <t>Hiring in Vietnam and bringing in foreign staff   |   Legal cut-off: 18 September 2026   |   Trinh Ngoc Nam</t>
  </si>
  <si>
    <t>•  Employment set-up is needed before the first employee starts, not after go-live. Foreign nationals must hold a work permit or a confirmed exemption, and the right visa or residence card, before working.</t>
  </si>
  <si>
    <t>Legal representative</t>
  </si>
  <si>
    <t xml:space="preserve">At least one legal representative must reside in Vietnam; absences need written authorisation </t>
  </si>
  <si>
    <t>ERC and ongoing</t>
  </si>
  <si>
    <t>Labour contracts</t>
  </si>
  <si>
    <t>Written contracts in permitted types; probation limits; Vietnamese-language version advisable</t>
  </si>
  <si>
    <t>Before first hire</t>
  </si>
  <si>
    <t>Initial labour declaration; internal labour rules</t>
  </si>
  <si>
    <t>Declare labour use; register internal labour rules once headcount reaches the threshold</t>
  </si>
  <si>
    <t>After first hires</t>
  </si>
  <si>
    <t>Home affairs / labour authority</t>
  </si>
  <si>
    <t>Social, health and unemployment insurance</t>
  </si>
  <si>
    <t xml:space="preserve">Employer registration and monthly contributions; foreign employees are covered by compulsory social insurance in defined cases </t>
  </si>
  <si>
    <t>From first payroll</t>
  </si>
  <si>
    <t>Vietnam Social Security</t>
  </si>
  <si>
    <t>Trade union contribution</t>
  </si>
  <si>
    <t>Employer contribution applies whether or not a grassroots union exists - VERIFY rate</t>
  </si>
  <si>
    <t>Trade union</t>
  </si>
  <si>
    <t>Foreign labour demand / job-position approval</t>
  </si>
  <si>
    <t>Employer reports or justifies the need to use foreign workers before applying for work permits</t>
  </si>
  <si>
    <t>Before work permit</t>
  </si>
  <si>
    <t>Provincial home affairs authority</t>
  </si>
  <si>
    <t>Work permit</t>
  </si>
  <si>
    <t>For managers, executives, experts and technical workers meeting qualification and experience tests; legalised degrees, experience letters, police clearance, health check</t>
  </si>
  <si>
    <t>Before starting work</t>
  </si>
  <si>
    <t>Work permit exemption</t>
  </si>
  <si>
    <t xml:space="preserve">Available in listed cases (for example certain owners / capital contributors above a threshold, intra-corporate transferees in committed service sectors) - confirmation usually still required </t>
  </si>
  <si>
    <t>Visa and temporary residence card</t>
  </si>
  <si>
    <t>Visa category must match the purpose (investor / work). Residence card term follows the work permit or investor category</t>
  </si>
  <si>
    <t>Entry and stay</t>
  </si>
  <si>
    <t>Immigration Department (Ministry of Public Security)</t>
  </si>
  <si>
    <t>Personal income tax for expatriates</t>
  </si>
  <si>
    <t>Tax residence test; worldwide income for residents; employer withholding</t>
  </si>
  <si>
    <t>From arrival</t>
  </si>
  <si>
    <t>✗  Foreign director starts work on a business visa.</t>
  </si>
  <si>
    <t>✗  Degrees and experience letters not legalised in time.</t>
  </si>
  <si>
    <t>✗  No internal labour rules → cannot lawfully discipline or dismiss.</t>
  </si>
  <si>
    <t>✗  Late social-insurance registration.</t>
  </si>
  <si>
    <t>TAX / ACCOUNTING / E-INVOICE</t>
  </si>
  <si>
    <t>Day-one registrations and the recurring compliance calendar   |   Legal cut-off: 18 September 2026   |   Trinh Ngoc Nam</t>
  </si>
  <si>
    <t>•  The enterprise code on the ERC is also the tax code, but tax set-up does not end there. The items below must be in place before the first invoice is issued.</t>
  </si>
  <si>
    <t>•  Rates, thresholds and incentives are intentionally not stated here. VERIFY and complete for the client's case.</t>
  </si>
  <si>
    <t>Initial tax registration</t>
  </si>
  <si>
    <t>Confirm tax authority in charge; register bank accounts, accounting regime, fiscal year, depreciation method; obtain e-tax account and digital signature</t>
  </si>
  <si>
    <t>Right after ERC</t>
  </si>
  <si>
    <t>E-invoice</t>
  </si>
  <si>
    <t>Electronic invoices are mandatory; register use with the tax authority through an approved provider before the first sale</t>
  </si>
  <si>
    <t>Before first sale</t>
  </si>
  <si>
    <t>Accounting system and chief accountant</t>
  </si>
  <si>
    <t>Vietnamese Accounting Standards (or permitted alternative); VND as accounting currency unless conditions for foreign currency are met; appoint chief accountant or engage a licensed service provider</t>
  </si>
  <si>
    <t>Tax authority; Ministry of Finance</t>
  </si>
  <si>
    <t>Annual audit</t>
  </si>
  <si>
    <t>Financial statements of foreign-invested enterprises must be audited by an independent auditor licensed in Vietnam</t>
  </si>
  <si>
    <t>Corporate income tax and incentives</t>
  </si>
  <si>
    <t xml:space="preserve">Incentives depend on sector, location and project scale and must be claimed correctly; global minimum tax may neutralise incentives for large groups </t>
  </si>
  <si>
    <t>Structuring; annually</t>
  </si>
  <si>
    <t>Value added tax</t>
  </si>
  <si>
    <t xml:space="preserve">Method, rates, refund eligibility for investment-phase input VAT and exporters </t>
  </si>
  <si>
    <t>From first transaction</t>
  </si>
  <si>
    <t>Foreign contractor tax</t>
  </si>
  <si>
    <t>Withholding on payments to offshore suppliers of services, royalties, interest</t>
  </si>
  <si>
    <t>Each offshore payment</t>
  </si>
  <si>
    <t>Transfer pricing</t>
  </si>
  <si>
    <t xml:space="preserve">Related-party transactions: arm's-length pricing, annual disclosure forms and documentation; interest-deductibility cap </t>
  </si>
  <si>
    <t>Tax on capital / share transfers</t>
  </si>
  <si>
    <t>Seller's tax and filing on transfers of shares / capital in Vietnam companies, including indirect transfers - VERIFY</t>
  </si>
  <si>
    <t>M&amp;A</t>
  </si>
  <si>
    <t>Customs</t>
  </si>
  <si>
    <t>Customs registration, HS classification, import duty exemptions for fixed assets of incentivised projects, export processing enterprise status</t>
  </si>
  <si>
    <t>Before first import</t>
  </si>
  <si>
    <t>Customs authority</t>
  </si>
  <si>
    <t>Periodic investment and statistical reporting</t>
  </si>
  <si>
    <t>Quarterly / annual investment reports on the national investment information system; statistics and labour reports</t>
  </si>
  <si>
    <t>Recurring</t>
  </si>
  <si>
    <t>Investment registration authority; statistics office</t>
  </si>
  <si>
    <t>✗  Issuing a paper or foreign-format invoice.</t>
  </si>
  <si>
    <t>✗  No chief accountant arrangement.</t>
  </si>
  <si>
    <t>✗  Claiming incentives without meeting conditions in the IRC.</t>
  </si>
  <si>
    <t>✗  Forgetting investment reports - a common basis for administrative fines.</t>
  </si>
  <si>
    <t>DATA / CYBER / COMPLIANCE</t>
  </si>
  <si>
    <t>Personal data, cybersecurity and general corporate compliance from day one   |   Legal cut-off: 18 September 2026   |   Trinh Ngoc Nam</t>
  </si>
  <si>
    <t>•  Every employer and every consumer-facing business processes personal data. Vietnam's personal data protection regime applies to foreign-invested companies and, in defined cases, to offshore entities processing data of people in Vietnam.</t>
  </si>
  <si>
    <t>•  This area changed substantially in 2025-2026. All instruments and deadlines: VERIFY.</t>
  </si>
  <si>
    <t>Personal data protection - core duties</t>
  </si>
  <si>
    <t>Lawful basis and consent rules; notices; data-subject rights; security measures; breach notification; processor contracts</t>
  </si>
  <si>
    <t>Before collecting data</t>
  </si>
  <si>
    <t>Ministry of Public Security (personal data protection authority)</t>
  </si>
  <si>
    <t>Impact assessment dossiers</t>
  </si>
  <si>
    <t>Data processing impact assessment and, for transfers abroad, a cross-border transfer impact assessment - prepare, keep and file as required</t>
  </si>
  <si>
    <t>From start of processing / transfer</t>
  </si>
  <si>
    <t>Data protection officer / department</t>
  </si>
  <si>
    <t>Appointment required in defined cases; exemptions and grace periods for small and start-up enterprises - VERIFY</t>
  </si>
  <si>
    <t>Set-up</t>
  </si>
  <si>
    <t>Data Law - core and important data</t>
  </si>
  <si>
    <t>Classification of data; conditions on cross-border transfer of core / important data</t>
  </si>
  <si>
    <t>System design</t>
  </si>
  <si>
    <t>Cybersecurity - data localisation and local presence</t>
  </si>
  <si>
    <t>Certain service providers must store defined data in Vietnam and may be required to establish a presence upon request - VERIFY under current cybersecurity legislation</t>
  </si>
  <si>
    <t>Service design</t>
  </si>
  <si>
    <t>Sector rules (finance, health, telecom, e-commerce, AI)</t>
  </si>
  <si>
    <t>Additional data and system-security duties in regulated sectors; emerging AI-specific rules</t>
  </si>
  <si>
    <t>Licensing; operation</t>
  </si>
  <si>
    <t>Collect, keep and file beneficial owner information with the business registration authority; update on change</t>
  </si>
  <si>
    <t>Anti-money-laundering and anti-corruption</t>
  </si>
  <si>
    <t>Reporting entities have AML programmes; all companies need anti-bribery controls, including for dealings with officials</t>
  </si>
  <si>
    <t>Ongoing</t>
  </si>
  <si>
    <t>State Bank of Vietnam; Government Inspectorate</t>
  </si>
  <si>
    <t>Competition</t>
  </si>
  <si>
    <t>Merger-control notification thresholds; restrictive agreements; abuse of dominance</t>
  </si>
  <si>
    <t>M&amp;A; commercial contracts</t>
  </si>
  <si>
    <t>Corporate housekeeping</t>
  </si>
  <si>
    <t>Statutory registers, annual owner / shareholder decisions, updates to ERC / IRC on change, licence renewals calendar</t>
  </si>
  <si>
    <t>✗  Copy-pasting a GDPR programme without localising consent and filing requirements.</t>
  </si>
  <si>
    <t>✗  Transferring HR data to the parent without a transfer assessment.</t>
  </si>
  <si>
    <t>✗  No owner for the licence-renewal calendar.</t>
  </si>
  <si>
    <t>What blocks the start of business, and what comes before or after it   |   Legal cut-off: 18 September 2026   |   Trinh Ngoc Nam</t>
  </si>
  <si>
    <t>How to use: set a Status for every line (yellow cells). Only GO-LIVE BLOCKER and BEFORE CONSTRUCTION lines decide the GO-LIVE STATUS. The other timing categories have their own gates in the table at the bottom: a company may lawfully start some activities before its first hire, and periodic reporting only begins after go-live. “Applies? = Yes” comes from your route; such a line cannot be marked “Not applicable” without legal review. Example: Status = “In progress”, Notes = “Work permit filed 02-Oct; decision expected mid-Oct”.</t>
  </si>
  <si>
    <t>GO-LIVE STATUS (mirrors the result at the bottom)</t>
  </si>
  <si>
    <t>Item</t>
  </si>
  <si>
    <t>Timing category</t>
  </si>
  <si>
    <t>Applies?</t>
  </si>
  <si>
    <t>Status</t>
  </si>
  <si>
    <t>Notes / responsible person / date</t>
  </si>
  <si>
    <t>CORPORATE</t>
  </si>
  <si>
    <t>ERC completed (or amended after an acquisition)</t>
  </si>
  <si>
    <t>GO-LIVE BLOCKER</t>
  </si>
  <si>
    <t>Charter / governance completed</t>
  </si>
  <si>
    <t>Beneficial owner information completed where applicable</t>
  </si>
  <si>
    <t>INVESTMENT</t>
  </si>
  <si>
    <t>IRC completed where required (ERC-first: within 12 months, and before project implementation)</t>
  </si>
  <si>
    <t>Investment policy approval conditions satisfied</t>
  </si>
  <si>
    <t>M&amp;A registration obtained where required</t>
  </si>
  <si>
    <t>Economic concentration clearance where required</t>
  </si>
  <si>
    <t>Securities-law steps completed (public / listed Target)</t>
  </si>
  <si>
    <t>Sector regulator's approval of the acquisition where required</t>
  </si>
  <si>
    <t>Project implementation schedule confirmed</t>
  </si>
  <si>
    <t>CASE-SPECIFIC</t>
  </si>
  <si>
    <t>CAPITAL / FX</t>
  </si>
  <si>
    <t>Correct capital account identified</t>
  </si>
  <si>
    <t>Capital contribution completed / on schedule</t>
  </si>
  <si>
    <t>ONGOING AFTER GO-LIVE</t>
  </si>
  <si>
    <t>M&amp;A payment route compliant</t>
  </si>
  <si>
    <t>Foreign loans reviewed if applicable</t>
  </si>
  <si>
    <t>If applicable</t>
  </si>
  <si>
    <t>LAND / PREMISES</t>
  </si>
  <si>
    <t>Land procedure completed</t>
  </si>
  <si>
    <t>BEFORE CONSTRUCTION</t>
  </si>
  <si>
    <t>Lease / sublease legally valid</t>
  </si>
  <si>
    <t>CONSTRUCTION</t>
  </si>
  <si>
    <t>Planning requirements</t>
  </si>
  <si>
    <t>Construction requirements</t>
  </si>
  <si>
    <t>Completion / acceptance requirements</t>
  </si>
  <si>
    <t>ENVIRONMENT</t>
  </si>
  <si>
    <t>Environmental approval classified by counsel obtained</t>
  </si>
  <si>
    <t>EIA if applicable</t>
  </si>
  <si>
    <t>Environmental licence if applicable</t>
  </si>
  <si>
    <t>Environmental registration if applicable</t>
  </si>
  <si>
    <t>FIRE SAFETY</t>
  </si>
  <si>
    <t>Applicable requirements completed</t>
  </si>
  <si>
    <t>SECTOR LICENSING</t>
  </si>
  <si>
    <t>Sector-specific licence(s) classified by counsel obtained</t>
  </si>
  <si>
    <t>Business licence</t>
  </si>
  <si>
    <t>Retail licence</t>
  </si>
  <si>
    <t>Telecom</t>
  </si>
  <si>
    <t>Education</t>
  </si>
  <si>
    <t>Pharmaceutical</t>
  </si>
  <si>
    <t>Logistics</t>
  </si>
  <si>
    <t>Electricity</t>
  </si>
  <si>
    <t>Finance</t>
  </si>
  <si>
    <t>Securities</t>
  </si>
  <si>
    <t>OPERATIONS</t>
  </si>
  <si>
    <t>Bank account</t>
  </si>
  <si>
    <t>Tax setup</t>
  </si>
  <si>
    <t>BEFORE FIRST INVOICE</t>
  </si>
  <si>
    <t>Accounting</t>
  </si>
  <si>
    <t>Import / export</t>
  </si>
  <si>
    <t>Employment</t>
  </si>
  <si>
    <t>BEFORE FIRST HIRE</t>
  </si>
  <si>
    <t>Work permits / exemptions</t>
  </si>
  <si>
    <t>BEFORE FOREIGN STAFF STARTS</t>
  </si>
  <si>
    <t>Social insurance</t>
  </si>
  <si>
    <t>Data protection</t>
  </si>
  <si>
    <t>Cybersecurity</t>
  </si>
  <si>
    <t>Product approvals</t>
  </si>
  <si>
    <t>Periodic regulatory reporting</t>
  </si>
  <si>
    <t>GATES BY TIMING CATEGORY</t>
  </si>
  <si>
    <t>What it means</t>
  </si>
  <si>
    <t>Items</t>
  </si>
  <si>
    <t>Open</t>
  </si>
  <si>
    <t>Legal review</t>
  </si>
  <si>
    <t>Gate</t>
  </si>
  <si>
    <t>Business must not start until this is done</t>
  </si>
  <si>
    <t>Must be done before construction starts</t>
  </si>
  <si>
    <t>Must be done before billing</t>
  </si>
  <si>
    <t>Employment set-up, from the first employee</t>
  </si>
  <si>
    <t>Work permit / visa, before a foreign national starts</t>
  </si>
  <si>
    <t>Reporting and compliance after go-live – not a pre-condition</t>
  </si>
  <si>
    <t>Counsel determines timing on the facts</t>
  </si>
  <si>
    <t>GO-LIVE STATUS</t>
  </si>
  <si>
    <t>NOT READY: a go-live blocker or a before-construction item is still open. LEGAL REVIEW REQUIRED: blockers are closed, but a line is on legal review, a line that applies on your route was marked “Not applicable”, or a case-specific item has not been settled by counsel. READY: none of the above. The remaining gates (first invoice, first hire, foreign staff) are shown in the table and must each be CLEAR before that event. READY records the client's own inputs; it is not a legal opinion. Conditional business lines always need sector-specific review before starting.</t>
  </si>
  <si>
    <t>Register of legal sources behind the Navigator   |   Legal cut-off: 18 September 2026   |   Trinh Ngoc Nam</t>
  </si>
  <si>
    <t>Area</t>
  </si>
  <si>
    <t>Instrument</t>
  </si>
  <si>
    <t>Number</t>
  </si>
  <si>
    <t>Date</t>
  </si>
  <si>
    <t>Effective date</t>
  </si>
  <si>
    <t>Relevant provisions</t>
  </si>
  <si>
    <t>Purpose in Navigator</t>
  </si>
  <si>
    <t>Official source</t>
  </si>
  <si>
    <t>Last checked</t>
  </si>
  <si>
    <t>Investment</t>
  </si>
  <si>
    <t>Law on Investment (Investment Law 2025)</t>
  </si>
  <si>
    <t>Decree implementing the Investment Law</t>
  </si>
  <si>
    <t>Law amending the Law on Investment - FORTHCOMING, not in force at the cut-off date</t>
  </si>
  <si>
    <t>List of sectors restricted for foreign market access (appendix to the implementing decree)</t>
  </si>
  <si>
    <t>National Assembly resolution / rules on the International Financial Centre</t>
  </si>
  <si>
    <t>Enterprise</t>
  </si>
  <si>
    <t>Enterprise Law and amendments</t>
  </si>
  <si>
    <t>Decree on enterprise registration</t>
  </si>
  <si>
    <t>Decree amending Decree 168/2025/NĐ-CP on enterprise registration</t>
  </si>
  <si>
    <t>Securities Law and implementing decrees (foreign ownership, tender offer, disclosure, trading codes)</t>
  </si>
  <si>
    <t>Legislation on management and sale of State capital in enterprises</t>
  </si>
  <si>
    <t>Land</t>
  </si>
  <si>
    <t>Land Law 2024 and implementing legislation</t>
  </si>
  <si>
    <t>Real Estate Business Law; Housing Law</t>
  </si>
  <si>
    <t>Bidding</t>
  </si>
  <si>
    <t>Bidding legislation and decrees on selecting investors for projects using land</t>
  </si>
  <si>
    <t>PPP</t>
  </si>
  <si>
    <t>PPP Law, amendments and implementing decrees</t>
  </si>
  <si>
    <t>Foreign exchange</t>
  </si>
  <si>
    <t>Ordinance on Foreign Exchange and amendments</t>
  </si>
  <si>
    <t>State Bank circular on foreign-exchange management of foreign direct investment (DICA)</t>
  </si>
  <si>
    <t>State Bank circulars on foreign loans (conditions; registration; reporting)</t>
  </si>
  <si>
    <t>Labour</t>
  </si>
  <si>
    <t>Labour Code</t>
  </si>
  <si>
    <t>Decree on foreign workers in Vietnam (work permits / exemptions)</t>
  </si>
  <si>
    <t>Law on Social Insurance; Law on Employment</t>
  </si>
  <si>
    <t>Immigration</t>
  </si>
  <si>
    <t>Law on Entry, Exit, Transit and Residence of Foreigners and amendments</t>
  </si>
  <si>
    <t>Environment</t>
  </si>
  <si>
    <t>Law on Environmental Protection and implementing decrees</t>
  </si>
  <si>
    <t>Construction Law, amendments and implementing decrees</t>
  </si>
  <si>
    <t>Law on Fire Prevention, Fighting and Rescue and implementing decrees</t>
  </si>
  <si>
    <t>Trade</t>
  </si>
  <si>
    <t>Commercial Law; decree on representative offices and branches of foreign traders</t>
  </si>
  <si>
    <t>Decree on goods trading activities of foreign investors and foreign-invested enterprises</t>
  </si>
  <si>
    <t>Treaties</t>
  </si>
  <si>
    <t>WTO Schedule of Specific Commitments in Services</t>
  </si>
  <si>
    <t>CPTPP; EVFTA; UKVFTA; RCEP; other applicable treaties</t>
  </si>
  <si>
    <t>Competition Law and decree on economic concentration</t>
  </si>
  <si>
    <t>Tax</t>
  </si>
  <si>
    <t>Law on Tax Administration; CIT, VAT and PIT laws; e-invoice decree</t>
  </si>
  <si>
    <t>Accounting Law; independent audit legislation</t>
  </si>
  <si>
    <t>Data</t>
  </si>
  <si>
    <t>Law on Personal Data Protection and implementing decree</t>
  </si>
  <si>
    <t>Data Law and implementing decrees</t>
  </si>
  <si>
    <t>Cyber</t>
  </si>
  <si>
    <t>Cybersecurity legislation and implementing decrees</t>
  </si>
  <si>
    <t>Sector-specific</t>
  </si>
  <si>
    <t>[Insert sector law for the client's business]</t>
  </si>
  <si>
    <t>[Insert sector decree / circular]</t>
  </si>
  <si>
    <t>Government structure</t>
  </si>
  <si>
    <t>Instruments on the 2025 restructuring of ministries and the two-tier local government model</t>
  </si>
  <si>
    <t>Plain-English meaning of the terms used in this Navigator   |   Legal cut-off: 18 September 2026   |   Trinh Ngoc Nam</t>
  </si>
  <si>
    <t>Term</t>
  </si>
  <si>
    <t>Vietnamese term</t>
  </si>
  <si>
    <t>Giấy chứng nhận đăng ký đầu tư</t>
  </si>
  <si>
    <t>Investment Registration Certificate - registration of the investment project. It records the investor, the project, its capital, location and schedule. It is not a company and not an operating licence.</t>
  </si>
  <si>
    <t>Giấy chứng nhận đăng ký doanh nghiệp</t>
  </si>
  <si>
    <t>Enterprise Registration Certificate - legal registration of the Vietnamese company. It proves the company exists. It does not by itself allow a regulated business to start.</t>
  </si>
  <si>
    <t>Chấp thuận chủ trương đầu tư</t>
  </si>
  <si>
    <t>Government-level approval required for certain categories of projects before implementation. Comes before the IRC.</t>
  </si>
  <si>
    <t>M&amp;A Registration</t>
  </si>
  <si>
    <t>Đăng ký góp vốn, mua cổ phần, mua phần vốn góp</t>
  </si>
  <si>
    <t>Prior investment-law registration required when an Art. 21(3) trigger is met, for example a conditional sector together with an increase in total foreign ownership. It is not an IRC.</t>
  </si>
  <si>
    <t>Cơ quan đăng ký đầu tư</t>
  </si>
  <si>
    <t>The body that issues IRCs and handles M&amp;A registration: the provincial finance department, or the zone management board for projects inside zones. Names after the 2025 restructuring: VERIFY.</t>
  </si>
  <si>
    <t>Cơ quan đăng ký kinh doanh</t>
  </si>
  <si>
    <t>The provincial office that issues ERCs and records corporate changes.</t>
  </si>
  <si>
    <t>FIE</t>
  </si>
  <si>
    <t>Tổ chức kinh tế có vốn đầu tư nước ngoài</t>
  </si>
  <si>
    <t>Foreign-invested enterprise - a Vietnam company with foreign members or shareholders.</t>
  </si>
  <si>
    <t>Foreign-investor treatment threshold</t>
  </si>
  <si>
    <t>The level of foreign ownership above which a Vietnam company must follow foreign-investor procedures for its own investments. VERIFY under the 2025 Investment Law.</t>
  </si>
  <si>
    <t>Tiếp cận thị trường</t>
  </si>
  <si>
    <t>Whether, and on what conditions, foreign investors may invest in a sector: ownership caps, form of investment, scope, partner and qualification requirements.</t>
  </si>
  <si>
    <t>Conditional business line</t>
  </si>
  <si>
    <t>Ngành, nghề đầu tư kinh doanh có điều kiện</t>
  </si>
  <si>
    <t>An activity that any company (foreign or domestic) may carry out only after meeting legal conditions, often including a licence.</t>
  </si>
  <si>
    <t>Special Investment Procedure</t>
  </si>
  <si>
    <t>Thủ tục đầu tư đặc biệt</t>
  </si>
  <si>
    <t>An optional procedure (Investment Law 143/2025/QH15, Art. 28) for projects in eligible zones that are outside the excluded categories. Several prior approvals are not carried out separately; the investor gives undertakings and is inspected afterwards.</t>
  </si>
  <si>
    <t>Hợp đồng hợp tác kinh doanh</t>
  </si>
  <si>
    <t>Business Cooperation Contract - investment by contract without forming a company.</t>
  </si>
  <si>
    <t>Đầu tư theo phương thức đối tác công tư</t>
  </si>
  <si>
    <t>Public-private partnership under the PPP Law.</t>
  </si>
  <si>
    <t>Charter capital</t>
  </si>
  <si>
    <t>Vốn điều lệ</t>
  </si>
  <si>
    <t>The equity the owners commit to contribute, recorded in the ERC.</t>
  </si>
  <si>
    <t>Total investment capital</t>
  </si>
  <si>
    <t>Tổng vốn đầu tư</t>
  </si>
  <si>
    <t>Charter capital plus loan capital for the project, recorded in the IRC.</t>
  </si>
  <si>
    <t>DICA</t>
  </si>
  <si>
    <t>Tài khoản vốn đầu tư trực tiếp</t>
  </si>
  <si>
    <t>Direct Investment Capital Account - the bank account through which an FDI enterprise receives capital and offshore loans and remits profit.</t>
  </si>
  <si>
    <t>Tài khoản vốn đầu tư gián tiếp</t>
  </si>
  <si>
    <t>VND account used by a foreign investor for portfolio-type investments.</t>
  </si>
  <si>
    <t>Người đại diện theo pháp luật</t>
  </si>
  <si>
    <t>The individual who represents the company in law and signs on its behalf.</t>
  </si>
  <si>
    <t>Beneficial owner</t>
  </si>
  <si>
    <t>Chủ sở hữu hưởng lợi</t>
  </si>
  <si>
    <t>The individual who ultimately owns or controls the company, to be identified and filed.</t>
  </si>
  <si>
    <t>Legalisation</t>
  </si>
  <si>
    <t>Hợp pháp hóa lãnh sự</t>
  </si>
  <si>
    <t>Authentication of foreign documents by the Vietnamese consular authority (after local notarisation / certification) so they can be used in Vietnam.</t>
  </si>
  <si>
    <t>Land-use right certificate</t>
  </si>
  <si>
    <t>Giấy chứng nhận quyền sử dụng đất</t>
  </si>
  <si>
    <t>The title document evidencing a land-use right and ownership of assets on the land.</t>
  </si>
  <si>
    <t>EIA</t>
  </si>
  <si>
    <t>Đánh giá tác động môi trường</t>
  </si>
  <si>
    <t>Environmental impact assessment - a report approved before key project decisions for listed project types.</t>
  </si>
  <si>
    <t>Giấy phép môi trường</t>
  </si>
  <si>
    <t>Licence covering a facility's emissions and waste, required before operation above thresholds.</t>
  </si>
  <si>
    <t>Giấy phép lao động</t>
  </si>
  <si>
    <t>Authorisation for a foreign national to work in Vietnam.</t>
  </si>
  <si>
    <t>Temporary residence card</t>
  </si>
  <si>
    <t>Thẻ tạm trú</t>
  </si>
  <si>
    <t>Multi-entry residence document for foreigners, replacing a visa for its term.</t>
  </si>
  <si>
    <t>Representative office (RO)</t>
  </si>
  <si>
    <t>Văn phòng đại diện</t>
  </si>
  <si>
    <t>Non-trading liaison office of a foreign trader.</t>
  </si>
  <si>
    <t>Branch</t>
  </si>
  <si>
    <t>Chi nhánh</t>
  </si>
  <si>
    <t>Dependent unit of a foreign trader licensed to trade in Vietnam in permitted sectors.</t>
  </si>
  <si>
    <t>Business Licence (trading)</t>
  </si>
  <si>
    <t>Giấy phép kinh doanh</t>
  </si>
  <si>
    <t>Licence for foreign-invested companies carrying out listed trading activities such as retail.</t>
  </si>
  <si>
    <t>Retail Outlet Licence</t>
  </si>
  <si>
    <t>Giấy phép lập cơ sở bán lẻ</t>
  </si>
  <si>
    <t>Licence for each retail outlet of a foreign-invested company.</t>
  </si>
  <si>
    <t>Economic needs test (ENT)</t>
  </si>
  <si>
    <t>Kiểm tra nhu cầu kinh tế</t>
  </si>
  <si>
    <t>Assessment applied to additional retail outlets in defined cases.</t>
  </si>
  <si>
    <t>People's Committee</t>
  </si>
  <si>
    <t>Ủy ban nhân dân</t>
  </si>
  <si>
    <t>The executive body of a province or commune.</t>
  </si>
  <si>
    <t>Zone Management Board</t>
  </si>
  <si>
    <t>Ban quản lý khu công nghiệp, khu chế xuất, khu công nghệ cao, khu kinh tế</t>
  </si>
  <si>
    <t>Provincial body administering industrial, export processing, high-tech and economic zones, with delegated licensing powers.</t>
  </si>
  <si>
    <t>SBV</t>
  </si>
  <si>
    <t>Ngân hàng Nhà nước Việt Nam</t>
  </si>
  <si>
    <t>State Bank of Vietnam - the central bank and foreign-exchange regulator.</t>
  </si>
  <si>
    <t>Economic concentration</t>
  </si>
  <si>
    <t>Tập trung kinh tế</t>
  </si>
  <si>
    <t>Merger control under the Competition Law. A separate filing from M&amp;A registration.</t>
  </si>
  <si>
    <t>Public company</t>
  </si>
  <si>
    <t>Công ty đại chúng</t>
  </si>
  <si>
    <t>A company meeting the Securities Law tests for public status, listed or not. Acquisitions bring foreign-ownership-room, tender-offer and disclosure rules.</t>
  </si>
  <si>
    <t>Tender offer</t>
  </si>
  <si>
    <t>Chào mua công khai</t>
  </si>
  <si>
    <t>A mandatory public offer to all shareholders when ownership thresholds in a public company are reached.</t>
  </si>
  <si>
    <t>Tỷ lệ sở hữu nước ngoài tối đa</t>
  </si>
  <si>
    <t>The ceiling on total foreign ownership of a public company and the part of it still unused.</t>
  </si>
  <si>
    <t>SPA / SSA</t>
  </si>
  <si>
    <t>Share (or capital) Purchase Agreement / Share Subscription Agreement.</t>
  </si>
  <si>
    <t>VSIC / CPC</t>
  </si>
  <si>
    <t>Vietnam Standard Industrial Classification (used for business lines) / UN Central Product Classification (used in treaty commitments).</t>
  </si>
  <si>
    <t>Marker used in this Navigator for any point that the reviewing lawyer must confirm against the current law before the workbook is given to a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</si>
</sst>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dd\-mmm\-yyyy"/>
  </numFmts>
  <fonts count="67">
    <font>
      <sz val="11"/>
      <color theme="1"/>
      <name val="Calibri"/>
      <family val="2"/>
      <charset val="1"/>
    </font>
    <font>
      <b/>
      <sz val="10"/>
      <color rgb="FF1B1F27"/>
      <name val="Arial"/>
      <charset val="1"/>
    </font>
    <font>
      <b/>
      <sz val="9"/>
      <color rgb="FF8A4B08"/>
      <name val="Arial"/>
      <charset val="1"/>
    </font>
    <font>
      <i/>
      <sz val="9"/>
      <color rgb="FF4A5568"/>
      <name val="Arial"/>
      <charset val="1"/>
    </font>
    <font>
      <sz val="10"/>
      <color rgb="FF1F3A93"/>
      <name val="Arial"/>
      <charset val="1"/>
    </font>
    <font>
      <b/>
      <sz val="10"/>
      <color rgb="FF8E1B16"/>
      <name val="Arial"/>
      <charset val="1"/>
    </font>
    <font>
      <b/>
      <sz val="20"/>
      <color rgb="FFFFFFFF"/>
      <name val="Arial"/>
      <charset val="1"/>
    </font>
    <font>
      <sz val="12"/>
      <color rgb="FFD5DCE8"/>
      <name val="Arial"/>
      <charset val="1"/>
    </font>
    <font>
      <b/>
      <sz val="10"/>
      <color rgb="FFE7D3A8"/>
      <name val="Arial"/>
      <charset val="1"/>
    </font>
    <font>
      <sz val="10"/>
      <color rgb="FFD5DCE8"/>
      <name val="Arial"/>
      <charset val="1"/>
    </font>
    <font>
      <b/>
      <sz val="10.5"/>
      <color rgb="FFFFFFFF"/>
      <name val="Arial"/>
      <charset val="1"/>
    </font>
    <font>
      <b/>
      <sz val="10.5"/>
      <color rgb="FF1F2A44"/>
      <name val="Arial"/>
      <charset val="1"/>
    </font>
    <font>
      <b/>
      <sz val="11.5"/>
      <color rgb="FF8E1B16"/>
      <name val="Arial"/>
      <charset val="1"/>
    </font>
    <font>
      <b/>
      <sz val="13"/>
      <color rgb="FF44546A"/>
      <name val="Arial"/>
      <charset val="1"/>
    </font>
    <font>
      <sz val="10"/>
      <color rgb="FF1B1F27"/>
      <name val="Arial"/>
      <charset val="1"/>
    </font>
    <font>
      <b/>
      <u/>
      <sz val="10"/>
      <color rgb="FF1F4E9C"/>
      <name val="Arial"/>
      <charset val="1"/>
    </font>
    <font>
      <b/>
      <sz val="12"/>
      <color rgb="FFFFFFFF"/>
      <name val="Arial"/>
      <charset val="1"/>
    </font>
    <font>
      <b/>
      <sz val="9.5"/>
      <color rgb="FF44546A"/>
      <name val="Arial"/>
      <charset val="1"/>
    </font>
    <font>
      <u/>
      <sz val="9.5"/>
      <color rgb="FF1F4E9C"/>
      <name val="Arial"/>
      <charset val="1"/>
    </font>
    <font>
      <sz val="9.5"/>
      <color rgb="FF1B1F27"/>
      <name val="Arial"/>
      <charset val="1"/>
    </font>
    <font>
      <b/>
      <sz val="15"/>
      <color rgb="FFFFFFFF"/>
      <name val="Arial"/>
      <charset val="1"/>
    </font>
    <font>
      <sz val="9"/>
      <color rgb="FFD5DCE8"/>
      <name val="Arial"/>
      <charset val="1"/>
    </font>
    <font>
      <u/>
      <sz val="9"/>
      <color rgb="FF1F4E9C"/>
      <name val="Arial"/>
      <charset val="1"/>
    </font>
    <font>
      <b/>
      <sz val="9"/>
      <color rgb="FF1B1F27"/>
      <name val="Arial"/>
      <charset val="1"/>
    </font>
    <font>
      <b/>
      <sz val="10"/>
      <color rgb="FF44546A"/>
      <name val="Arial"/>
      <charset val="1"/>
    </font>
    <font>
      <i/>
      <sz val="9.5"/>
      <color rgb="FF8A4B08"/>
      <name val="Arial"/>
      <charset val="1"/>
    </font>
    <font>
      <b/>
      <sz val="10"/>
      <color rgb="FF8A4B08"/>
      <name val="Arial"/>
      <charset val="1"/>
    </font>
    <font>
      <i/>
      <sz val="9"/>
      <color rgb="FF8A4B08"/>
      <name val="Arial"/>
      <charset val="1"/>
    </font>
    <font>
      <b/>
      <u/>
      <sz val="11"/>
      <color rgb="FF1F4E9C"/>
      <name val="Arial"/>
      <charset val="1"/>
    </font>
    <font>
      <i/>
      <sz val="8"/>
      <color rgb="FF4A5568"/>
      <name val="Arial"/>
      <charset val="1"/>
    </font>
    <font>
      <b/>
      <sz val="11"/>
      <color rgb="FFFFFFFF"/>
      <name val="Arial"/>
      <charset val="1"/>
    </font>
    <font>
      <b/>
      <sz val="16"/>
      <color rgb="FF1F2A44"/>
      <name val="Arial"/>
      <charset val="1"/>
    </font>
    <font>
      <b/>
      <sz val="9.5"/>
      <color rgb="FF1B1F27"/>
      <name val="Arial"/>
      <charset val="1"/>
    </font>
    <font>
      <sz val="9"/>
      <color rgb="FF44546A"/>
      <name val="Arial"/>
      <charset val="1"/>
    </font>
    <font>
      <b/>
      <sz val="9"/>
      <color rgb="FFFFFFFF"/>
      <name val="Arial"/>
      <charset val="1"/>
    </font>
    <font>
      <b/>
      <sz val="10"/>
      <color rgb="FF1F2A44"/>
      <name val="Arial"/>
      <charset val="1"/>
    </font>
    <font>
      <b/>
      <sz val="9"/>
      <color rgb="FF44546A"/>
      <name val="Arial"/>
      <charset val="1"/>
    </font>
    <font>
      <sz val="9"/>
      <color rgb="FF4A5568"/>
      <name val="Arial"/>
      <charset val="1"/>
    </font>
    <font>
      <sz val="9"/>
      <color rgb="FF8A4B08"/>
      <name val="Arial"/>
      <charset val="1"/>
    </font>
    <font>
      <sz val="9"/>
      <color rgb="FF1B1F27"/>
      <name val="Arial"/>
      <charset val="1"/>
    </font>
    <font>
      <b/>
      <sz val="11.5"/>
      <color rgb="FFFFFFFF"/>
      <name val="Arial"/>
      <charset val="1"/>
    </font>
    <font>
      <b/>
      <sz val="14"/>
      <color rgb="FF44546A"/>
      <name val="Arial"/>
      <charset val="1"/>
    </font>
    <font>
      <b/>
      <sz val="9"/>
      <color rgb="FF8E1B16"/>
      <name val="Arial"/>
      <charset val="1"/>
    </font>
    <font>
      <b/>
      <sz val="9"/>
      <color rgb="FF7A5600"/>
      <name val="Arial"/>
      <charset val="1"/>
    </font>
    <font>
      <b/>
      <sz val="9"/>
      <color rgb="FF23592A"/>
      <name val="Arial"/>
      <charset val="1"/>
    </font>
    <font>
      <b/>
      <sz val="9.5"/>
      <color rgb="FF8E1B16"/>
      <name val="Arial"/>
      <charset val="1"/>
    </font>
    <font>
      <sz val="9"/>
      <color rgb="FF7A5600"/>
      <name val="Arial"/>
      <charset val="1"/>
    </font>
    <font>
      <i/>
      <sz val="8.5"/>
      <color rgb="FF4A5568"/>
      <name val="Arial"/>
      <charset val="1"/>
    </font>
    <font>
      <b/>
      <sz val="9"/>
      <color rgb="FF1F2A44"/>
      <name val="Arial"/>
      <charset val="1"/>
    </font>
    <font>
      <i/>
      <sz val="8.5"/>
      <color rgb="FF8A4B08"/>
      <name val="Arial"/>
      <charset val="1"/>
    </font>
    <font>
      <sz val="10"/>
      <color rgb="FF8A4B08"/>
      <name val="Arial"/>
      <charset val="1"/>
    </font>
    <font>
      <sz val="12"/>
      <color rgb="FF1B1F27"/>
      <name val="Arial"/>
      <charset val="1"/>
    </font>
    <font>
      <b/>
      <sz val="8.5"/>
      <color rgb="FF44546A"/>
      <name val="Arial"/>
      <charset val="1"/>
    </font>
    <font>
      <sz val="8.5"/>
      <color rgb="FF4A5568"/>
      <name val="Arial"/>
      <charset val="1"/>
    </font>
    <font>
      <b/>
      <sz val="20"/>
      <color rgb="FF1F2A44"/>
      <name val="Arial"/>
      <charset val="1"/>
    </font>
    <font>
      <b/>
      <sz val="15"/>
      <color rgb="FFFFFFFF"/>
      <name val="Arial"/>
      <family val="2"/>
    </font>
    <font>
      <b/>
      <sz val="10"/>
      <color rgb="FF8E1B16"/>
      <name val="Arial"/>
      <family val="2"/>
    </font>
    <font>
      <b/>
      <sz val="9"/>
      <color rgb="FF1F2A44"/>
      <name val="Arial"/>
      <family val="2"/>
    </font>
    <font>
      <sz val="10"/>
      <color rgb="FF8A4B08"/>
      <name val="Arial"/>
      <family val="2"/>
    </font>
    <font>
      <sz val="9"/>
      <color rgb="FF1B1F27"/>
      <name val="Arial"/>
      <family val="2"/>
    </font>
    <font>
      <sz val="9"/>
      <color rgb="FF8A4B08"/>
      <name val="Arial"/>
      <family val="2"/>
    </font>
    <font>
      <b/>
      <sz val="18"/>
      <color theme="1"/>
      <name val="Arial"/>
      <family val="2"/>
    </font>
    <font>
      <sz val="11"/>
      <color theme="1"/>
      <name val="Arial"/>
      <family val="2"/>
    </font>
    <font>
      <b/>
      <sz val="13.5"/>
      <color theme="1"/>
      <name val="Arial"/>
      <family val="2"/>
    </font>
    <font>
      <b/>
      <sz val="12"/>
      <color theme="1"/>
      <name val="Arial"/>
      <family val="2"/>
    </font>
    <font>
      <b/>
      <sz val="11"/>
      <color theme="1"/>
      <name val="Arial"/>
      <family val="2"/>
    </font>
    <font>
      <i/>
      <sz val="11"/>
      <color theme="1"/>
      <name val="Arial"/>
      <family val="2"/>
    </font>
  </fonts>
  <fills count="18">
    <fill>
      <patternFill patternType="none"/>
    </fill>
    <fill>
      <patternFill patternType="gray125"/>
    </fill>
    <fill>
      <patternFill patternType="solid">
        <fgColor rgb="FFE6ECF4"/>
        <bgColor rgb="FFECEEF1"/>
      </patternFill>
    </fill>
    <fill>
      <patternFill patternType="solid">
        <fgColor rgb="FFFBE7D3"/>
        <bgColor rgb="FFF9E1DF"/>
      </patternFill>
    </fill>
    <fill>
      <patternFill patternType="solid">
        <fgColor rgb="FFEEF0F3"/>
        <bgColor rgb="FFECEEF1"/>
      </patternFill>
    </fill>
    <fill>
      <patternFill patternType="solid">
        <fgColor rgb="FFFFF8DC"/>
        <bgColor rgb="FFFFF1CC"/>
      </patternFill>
    </fill>
    <fill>
      <patternFill patternType="solid">
        <fgColor rgb="FFF9E1DF"/>
        <bgColor rgb="FFFBE7D3"/>
      </patternFill>
    </fill>
    <fill>
      <patternFill patternType="solid">
        <fgColor rgb="FF1F2A44"/>
        <bgColor rgb="FF1B1F27"/>
      </patternFill>
    </fill>
    <fill>
      <patternFill patternType="solid">
        <fgColor rgb="FF44546A"/>
        <bgColor rgb="FF4A5568"/>
      </patternFill>
    </fill>
    <fill>
      <patternFill patternType="solid">
        <fgColor rgb="FF8E1B16"/>
        <bgColor rgb="FF800000"/>
      </patternFill>
    </fill>
    <fill>
      <patternFill patternType="solid">
        <fgColor rgb="FFF2F4F7"/>
        <bgColor rgb="FFEEF0F3"/>
      </patternFill>
    </fill>
    <fill>
      <patternFill patternType="solid">
        <fgColor rgb="FF23592A"/>
        <bgColor rgb="FF44546A"/>
      </patternFill>
    </fill>
    <fill>
      <patternFill patternType="solid">
        <fgColor rgb="FF8496B0"/>
        <bgColor rgb="FFB7C0CE"/>
      </patternFill>
    </fill>
    <fill>
      <patternFill patternType="solid">
        <fgColor rgb="FF8A4B08"/>
        <bgColor rgb="FF7A5600"/>
      </patternFill>
    </fill>
    <fill>
      <patternFill patternType="solid">
        <fgColor rgb="FFDDE3EC"/>
        <bgColor rgb="FFD5DCE8"/>
      </patternFill>
    </fill>
    <fill>
      <patternFill patternType="solid">
        <fgColor rgb="FFFFFFFF"/>
        <bgColor rgb="FFF2F4F7"/>
      </patternFill>
    </fill>
    <fill>
      <patternFill patternType="solid">
        <fgColor rgb="FFFFF1CC"/>
        <bgColor rgb="FFFFF8DC"/>
      </patternFill>
    </fill>
    <fill>
      <patternFill patternType="solid">
        <fgColor rgb="FFE2F0E3"/>
        <bgColor rgb="FFE6ECF4"/>
      </patternFill>
    </fill>
  </fills>
  <borders count="3">
    <border>
      <left/>
      <right/>
      <top/>
      <bottom/>
      <diagonal/>
    </border>
    <border>
      <left style="thin">
        <color rgb="FFC9D1DC"/>
      </left>
      <right style="thin">
        <color rgb="FFC9D1DC"/>
      </right>
      <top style="thin">
        <color rgb="FFC9D1DC"/>
      </top>
      <bottom style="thin">
        <color rgb="FFC9D1DC"/>
      </bottom>
      <diagonal/>
    </border>
    <border>
      <left style="medium">
        <color rgb="FF1F2A44"/>
      </left>
      <right style="medium">
        <color rgb="FF1F2A44"/>
      </right>
      <top style="medium">
        <color rgb="FF1F2A44"/>
      </top>
      <bottom style="medium">
        <color rgb="FF1F2A44"/>
      </bottom>
      <diagonal/>
    </border>
  </borders>
  <cellStyleXfs count="6">
    <xf numFmtId="0" fontId="0" fillId="0" borderId="0"/>
    <xf numFmtId="0" fontId="1" fillId="2" borderId="1">
      <alignment vertical="center" wrapText="1"/>
    </xf>
    <xf numFmtId="0" fontId="2" fillId="3" borderId="1">
      <alignment vertical="center" wrapText="1"/>
      <protection locked="0"/>
    </xf>
    <xf numFmtId="0" fontId="3" fillId="4" borderId="1">
      <alignment vertical="center" wrapText="1"/>
      <protection locked="0"/>
    </xf>
    <xf numFmtId="0" fontId="4" fillId="5" borderId="1">
      <alignment vertical="center" wrapText="1"/>
      <protection locked="0"/>
    </xf>
    <xf numFmtId="0" fontId="5" fillId="6" borderId="1">
      <alignment vertical="center" wrapText="1"/>
    </xf>
  </cellStyleXfs>
  <cellXfs count="152">
    <xf numFmtId="0" fontId="0" fillId="0" borderId="0" xfId="0"/>
    <xf numFmtId="0" fontId="0" fillId="7" borderId="0" xfId="0" applyFill="1"/>
    <xf numFmtId="0" fontId="22" fillId="0" borderId="0" xfId="0" applyFont="1" applyAlignment="1">
      <alignment horizontal="left" vertical="center" wrapText="1"/>
    </xf>
    <xf numFmtId="0" fontId="24" fillId="0" borderId="1" xfId="0" applyFont="1" applyBorder="1" applyAlignment="1">
      <alignment horizontal="center" vertical="center" wrapText="1"/>
    </xf>
    <xf numFmtId="0" fontId="3" fillId="0" borderId="1" xfId="0" applyFont="1" applyBorder="1" applyAlignment="1">
      <alignment horizontal="left" vertical="center" wrapText="1"/>
    </xf>
    <xf numFmtId="164" fontId="4" fillId="5" borderId="1" xfId="4" applyNumberFormat="1">
      <alignment vertical="center" wrapText="1"/>
      <protection locked="0"/>
    </xf>
    <xf numFmtId="165" fontId="4" fillId="5" borderId="1" xfId="4" applyNumberFormat="1">
      <alignment vertical="center" wrapText="1"/>
      <protection locked="0"/>
    </xf>
    <xf numFmtId="166" fontId="4" fillId="5" borderId="1" xfId="4" applyNumberFormat="1">
      <alignment vertical="center" wrapText="1"/>
      <protection locked="0"/>
    </xf>
    <xf numFmtId="0" fontId="26" fillId="0" borderId="1" xfId="0" applyFont="1" applyBorder="1" applyAlignment="1">
      <alignment horizontal="center" vertical="center" wrapText="1"/>
    </xf>
    <xf numFmtId="0" fontId="26" fillId="3" borderId="1" xfId="2" applyFont="1">
      <alignment vertical="center" wrapText="1"/>
      <protection locked="0"/>
    </xf>
    <xf numFmtId="0" fontId="27" fillId="0" borderId="1" xfId="0" applyFont="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7" fillId="0" borderId="1" xfId="0" applyFont="1" applyBorder="1" applyAlignment="1">
      <alignment horizontal="left" vertical="center" wrapText="1"/>
    </xf>
    <xf numFmtId="0" fontId="22" fillId="0" borderId="1" xfId="0" applyFont="1" applyBorder="1" applyAlignment="1">
      <alignment horizontal="left" vertical="center" wrapText="1"/>
    </xf>
    <xf numFmtId="0" fontId="38" fillId="0" borderId="1" xfId="0" applyFont="1" applyBorder="1" applyAlignment="1" applyProtection="1">
      <alignment horizontal="left" vertical="center" wrapText="1"/>
      <protection locked="0"/>
    </xf>
    <xf numFmtId="0" fontId="39" fillId="0" borderId="1" xfId="0" applyFont="1" applyBorder="1" applyAlignment="1">
      <alignment horizontal="center" vertical="center" wrapText="1"/>
    </xf>
    <xf numFmtId="0" fontId="39" fillId="0" borderId="1" xfId="0" applyFont="1" applyBorder="1" applyAlignment="1">
      <alignment horizontal="center" vertical="top" wrapText="1"/>
    </xf>
    <xf numFmtId="0" fontId="2" fillId="3" borderId="1" xfId="2" applyAlignment="1">
      <alignment horizontal="center" vertical="center" wrapText="1"/>
      <protection locked="0"/>
    </xf>
    <xf numFmtId="0" fontId="39" fillId="10" borderId="1" xfId="0" applyFont="1" applyFill="1" applyBorder="1" applyAlignment="1">
      <alignment horizontal="center" vertical="top" wrapText="1"/>
    </xf>
    <xf numFmtId="0" fontId="24" fillId="0" borderId="1" xfId="0" applyFont="1" applyBorder="1" applyAlignment="1">
      <alignment horizontal="center" vertical="top"/>
    </xf>
    <xf numFmtId="0" fontId="24" fillId="10" borderId="1" xfId="0" applyFont="1" applyFill="1" applyBorder="1" applyAlignment="1">
      <alignment horizontal="center" vertical="top"/>
    </xf>
    <xf numFmtId="0" fontId="48" fillId="0" borderId="1" xfId="0" applyFont="1" applyBorder="1" applyAlignment="1">
      <alignment horizontal="left" vertical="top" wrapText="1"/>
    </xf>
    <xf numFmtId="0" fontId="39" fillId="0" borderId="1" xfId="0" applyFont="1" applyBorder="1" applyAlignment="1">
      <alignment horizontal="center" vertical="top"/>
    </xf>
    <xf numFmtId="0" fontId="48" fillId="10" borderId="1" xfId="0" applyFont="1" applyFill="1" applyBorder="1" applyAlignment="1">
      <alignment horizontal="left" vertical="top" wrapText="1"/>
    </xf>
    <xf numFmtId="0" fontId="39" fillId="10" borderId="1" xfId="0" applyFont="1" applyFill="1" applyBorder="1" applyAlignment="1">
      <alignment horizontal="center" vertical="top"/>
    </xf>
    <xf numFmtId="0" fontId="3" fillId="4" borderId="1" xfId="0" applyFont="1" applyFill="1" applyBorder="1" applyAlignment="1">
      <alignment horizontal="left" vertical="center" wrapText="1"/>
    </xf>
    <xf numFmtId="0" fontId="51" fillId="0" borderId="1" xfId="0" applyFont="1" applyBorder="1" applyAlignment="1">
      <alignment horizontal="center" vertical="center" wrapText="1"/>
    </xf>
    <xf numFmtId="0" fontId="52" fillId="0" borderId="1" xfId="0" applyFont="1" applyBorder="1" applyAlignment="1" applyProtection="1">
      <alignment horizontal="center" vertical="center" wrapText="1"/>
      <protection locked="0"/>
    </xf>
    <xf numFmtId="0" fontId="23" fillId="2" borderId="1" xfId="1" applyFont="1" applyAlignment="1">
      <alignment horizontal="center" vertical="center" wrapText="1"/>
    </xf>
    <xf numFmtId="0" fontId="4" fillId="5" borderId="1" xfId="4" applyAlignment="1">
      <alignment horizontal="center" vertical="center" wrapText="1"/>
      <protection locked="0"/>
    </xf>
    <xf numFmtId="0" fontId="39"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53" fillId="0" borderId="1" xfId="0" applyFont="1" applyBorder="1" applyAlignment="1">
      <alignment horizontal="left" vertical="center" wrapText="1"/>
    </xf>
    <xf numFmtId="0" fontId="35" fillId="0" borderId="1" xfId="0" applyFont="1" applyBorder="1" applyAlignment="1">
      <alignment horizontal="left" vertical="top" wrapText="1"/>
    </xf>
    <xf numFmtId="0" fontId="14" fillId="0" borderId="1" xfId="0" applyFont="1" applyBorder="1" applyAlignment="1">
      <alignment horizontal="left" vertical="top" wrapText="1"/>
    </xf>
    <xf numFmtId="0" fontId="35" fillId="10" borderId="1" xfId="0" applyFont="1" applyFill="1" applyBorder="1" applyAlignment="1">
      <alignment horizontal="left" vertical="top" wrapText="1"/>
    </xf>
    <xf numFmtId="0" fontId="14" fillId="10" borderId="1" xfId="0" applyFont="1" applyFill="1" applyBorder="1" applyAlignment="1">
      <alignment horizontal="left" vertical="top" wrapText="1"/>
    </xf>
    <xf numFmtId="0" fontId="35" fillId="3" borderId="1" xfId="2" applyFont="1">
      <alignment vertical="center" wrapText="1"/>
      <protection locked="0"/>
    </xf>
    <xf numFmtId="0" fontId="4" fillId="5" borderId="1" xfId="4">
      <alignment vertical="center" wrapText="1"/>
      <protection locked="0"/>
    </xf>
    <xf numFmtId="0" fontId="1" fillId="2" borderId="1" xfId="1">
      <alignment vertical="center" wrapText="1"/>
    </xf>
    <xf numFmtId="0" fontId="2" fillId="3" borderId="1" xfId="2">
      <alignment vertical="center" wrapText="1"/>
      <protection locked="0"/>
    </xf>
    <xf numFmtId="0" fontId="3" fillId="4" borderId="1" xfId="3">
      <alignment vertical="center" wrapText="1"/>
      <protection locked="0"/>
    </xf>
    <xf numFmtId="0" fontId="1" fillId="2" borderId="1" xfId="1" applyAlignment="1">
      <alignment horizontal="center" vertical="center" wrapText="1"/>
    </xf>
    <xf numFmtId="0" fontId="14" fillId="0" borderId="1" xfId="0" applyFont="1" applyBorder="1" applyAlignment="1">
      <alignment horizontal="left" vertical="center" wrapText="1"/>
    </xf>
    <xf numFmtId="0" fontId="23" fillId="0" borderId="0" xfId="0" applyFont="1" applyAlignment="1">
      <alignment horizontal="left" vertical="center" wrapText="1"/>
    </xf>
    <xf numFmtId="0" fontId="39" fillId="0" borderId="1" xfId="0" applyFont="1" applyBorder="1" applyAlignment="1">
      <alignment horizontal="left" vertical="center" wrapText="1"/>
    </xf>
    <xf numFmtId="0" fontId="41" fillId="0" borderId="0" xfId="0" applyFont="1" applyAlignment="1">
      <alignment horizontal="center" vertical="center" wrapText="1"/>
    </xf>
    <xf numFmtId="0" fontId="34" fillId="8" borderId="1" xfId="0" applyFont="1" applyFill="1" applyBorder="1" applyAlignment="1">
      <alignment horizontal="center" vertical="center" wrapText="1"/>
    </xf>
    <xf numFmtId="0" fontId="39" fillId="2" borderId="1"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39" fillId="0" borderId="1" xfId="0" applyFont="1" applyBorder="1" applyAlignment="1">
      <alignment horizontal="left" vertical="top" wrapText="1"/>
    </xf>
    <xf numFmtId="0" fontId="39" fillId="10" borderId="1" xfId="0" applyFont="1" applyFill="1" applyBorder="1" applyAlignment="1">
      <alignment horizontal="left" vertical="top" wrapText="1"/>
    </xf>
    <xf numFmtId="0" fontId="38" fillId="0" borderId="1" xfId="0" applyFont="1" applyBorder="1" applyAlignment="1" applyProtection="1">
      <alignment horizontal="left" vertical="top" wrapText="1"/>
      <protection locked="0"/>
    </xf>
    <xf numFmtId="0" fontId="38" fillId="10" borderId="1" xfId="0" applyFont="1" applyFill="1" applyBorder="1" applyAlignment="1" applyProtection="1">
      <alignment horizontal="left" vertical="top" wrapText="1"/>
      <protection locked="0"/>
    </xf>
    <xf numFmtId="0" fontId="59" fillId="10" borderId="1" xfId="0" applyFont="1" applyFill="1" applyBorder="1" applyAlignment="1">
      <alignment horizontal="left" vertical="top" wrapText="1"/>
    </xf>
    <xf numFmtId="0" fontId="59" fillId="10" borderId="1" xfId="0" quotePrefix="1" applyFont="1" applyFill="1" applyBorder="1" applyAlignment="1">
      <alignment horizontal="left" vertical="top" wrapText="1"/>
    </xf>
    <xf numFmtId="0" fontId="60" fillId="10" borderId="1" xfId="0" applyFont="1" applyFill="1" applyBorder="1" applyAlignment="1" applyProtection="1">
      <alignment horizontal="left" vertical="top" wrapText="1"/>
      <protection locked="0"/>
    </xf>
    <xf numFmtId="0" fontId="60" fillId="0" borderId="1" xfId="0" applyFont="1" applyBorder="1" applyAlignment="1" applyProtection="1">
      <alignment horizontal="left" vertical="top" wrapText="1"/>
      <protection locked="0"/>
    </xf>
    <xf numFmtId="0" fontId="57" fillId="0" borderId="1" xfId="0" applyFont="1" applyBorder="1" applyAlignment="1">
      <alignment horizontal="left" vertical="top" wrapText="1"/>
    </xf>
    <xf numFmtId="0" fontId="57" fillId="10" borderId="1" xfId="0" applyFont="1" applyFill="1" applyBorder="1" applyAlignment="1">
      <alignment horizontal="left" vertical="top" wrapText="1"/>
    </xf>
    <xf numFmtId="0" fontId="61" fillId="0" borderId="0" xfId="0" applyFont="1" applyAlignment="1">
      <alignment vertical="center"/>
    </xf>
    <xf numFmtId="0" fontId="62" fillId="0" borderId="0" xfId="0" applyFont="1"/>
    <xf numFmtId="0" fontId="63" fillId="0" borderId="0" xfId="0" applyFont="1" applyAlignment="1">
      <alignment vertical="center"/>
    </xf>
    <xf numFmtId="0" fontId="64" fillId="0" borderId="0" xfId="0" applyFont="1" applyAlignment="1">
      <alignment vertical="center"/>
    </xf>
    <xf numFmtId="0" fontId="62" fillId="0" borderId="0" xfId="0" applyFont="1" applyAlignment="1">
      <alignment horizontal="left" vertical="center" indent="1"/>
    </xf>
    <xf numFmtId="0" fontId="65" fillId="0" borderId="0" xfId="0" applyFont="1"/>
    <xf numFmtId="0" fontId="65" fillId="0" borderId="0" xfId="0" applyFont="1" applyAlignment="1">
      <alignment horizontal="center" vertical="center" wrapText="1"/>
    </xf>
    <xf numFmtId="0" fontId="65" fillId="0" borderId="0" xfId="0" applyFont="1" applyAlignment="1">
      <alignment vertical="center" wrapText="1"/>
    </xf>
    <xf numFmtId="0" fontId="62" fillId="0" borderId="0" xfId="0" applyFont="1" applyAlignment="1">
      <alignment vertical="center" wrapText="1"/>
    </xf>
    <xf numFmtId="0" fontId="65" fillId="0" borderId="0" xfId="0" applyFont="1" applyAlignment="1">
      <alignment horizontal="left" vertical="center" indent="1"/>
    </xf>
    <xf numFmtId="0" fontId="59" fillId="0" borderId="1" xfId="0" applyFont="1" applyBorder="1" applyAlignment="1">
      <alignment horizontal="left" vertical="top" wrapText="1"/>
    </xf>
    <xf numFmtId="0" fontId="14" fillId="0" borderId="0" xfId="0" applyFont="1" applyAlignment="1">
      <alignment horizontal="left" vertical="top" wrapText="1"/>
    </xf>
    <xf numFmtId="0" fontId="29" fillId="0" borderId="0" xfId="0" applyFont="1" applyAlignment="1">
      <alignment horizontal="left" vertical="center" wrapText="1"/>
    </xf>
    <xf numFmtId="0" fontId="10" fillId="8" borderId="0" xfId="0" applyFont="1" applyFill="1" applyAlignment="1">
      <alignment horizontal="left" vertical="center" wrapText="1"/>
    </xf>
    <xf numFmtId="0" fontId="20" fillId="7" borderId="0" xfId="0" applyFont="1" applyFill="1" applyAlignment="1">
      <alignment horizontal="left" vertical="center" wrapText="1"/>
    </xf>
    <xf numFmtId="0" fontId="21" fillId="7" borderId="0" xfId="0" applyFont="1" applyFill="1" applyAlignment="1">
      <alignment horizontal="left" vertical="center" wrapText="1"/>
    </xf>
    <xf numFmtId="0" fontId="19" fillId="0" borderId="0" xfId="0" applyFont="1" applyAlignment="1">
      <alignment horizontal="left" vertical="center" wrapText="1"/>
    </xf>
    <xf numFmtId="0" fontId="10" fillId="12" borderId="0" xfId="0" applyFont="1" applyFill="1" applyAlignment="1">
      <alignment horizontal="left" vertical="center" wrapText="1"/>
    </xf>
    <xf numFmtId="0" fontId="18" fillId="0" borderId="0" xfId="0" applyFont="1" applyAlignment="1">
      <alignment horizontal="left" vertical="center" wrapText="1"/>
    </xf>
    <xf numFmtId="0" fontId="15" fillId="10" borderId="1" xfId="0" applyFont="1" applyFill="1" applyBorder="1" applyAlignment="1">
      <alignment horizontal="left" vertical="center" wrapText="1"/>
    </xf>
    <xf numFmtId="0" fontId="17" fillId="0" borderId="0" xfId="0" applyFont="1" applyAlignment="1">
      <alignment horizontal="left" vertical="center" wrapText="1"/>
    </xf>
    <xf numFmtId="0" fontId="13" fillId="0" borderId="0" xfId="0" applyFont="1" applyAlignment="1">
      <alignment horizontal="center" vertical="center" wrapText="1"/>
    </xf>
    <xf numFmtId="0" fontId="16" fillId="11" borderId="2" xfId="0" applyFont="1" applyFill="1" applyBorder="1" applyAlignment="1">
      <alignment horizontal="center" vertical="center" wrapText="1"/>
    </xf>
    <xf numFmtId="0" fontId="14" fillId="0" borderId="0" xfId="0" applyFont="1" applyAlignment="1">
      <alignment horizontal="left" vertical="center" wrapText="1"/>
    </xf>
    <xf numFmtId="0" fontId="11" fillId="2"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2" fillId="6" borderId="1" xfId="5" applyFont="1" applyAlignment="1">
      <alignment horizontal="center" vertical="center" wrapText="1"/>
    </xf>
    <xf numFmtId="0" fontId="6" fillId="7" borderId="0" xfId="0" applyFont="1" applyFill="1" applyAlignment="1">
      <alignment horizontal="left" vertical="center" wrapText="1"/>
    </xf>
    <xf numFmtId="0" fontId="7" fillId="7" borderId="0" xfId="0" applyFont="1" applyFill="1" applyAlignment="1">
      <alignment horizontal="left" vertical="center" wrapText="1"/>
    </xf>
    <xf numFmtId="0" fontId="8" fillId="7" borderId="0" xfId="0" applyFont="1" applyFill="1" applyAlignment="1">
      <alignment horizontal="left" vertical="center" wrapText="1"/>
    </xf>
    <xf numFmtId="0" fontId="9" fillId="7" borderId="0" xfId="0" applyFont="1" applyFill="1" applyAlignment="1">
      <alignment horizontal="right" vertical="center" wrapText="1"/>
    </xf>
    <xf numFmtId="0" fontId="10" fillId="9" borderId="0" xfId="0" applyFont="1" applyFill="1" applyAlignment="1">
      <alignment horizontal="left" vertical="center" wrapText="1"/>
    </xf>
    <xf numFmtId="0" fontId="28" fillId="0" borderId="0" xfId="0" applyFont="1" applyAlignment="1">
      <alignment horizontal="left" vertical="center" wrapText="1"/>
    </xf>
    <xf numFmtId="0" fontId="16" fillId="13" borderId="0" xfId="0" applyFont="1" applyFill="1" applyAlignment="1">
      <alignment horizontal="left" vertical="center" wrapText="1"/>
    </xf>
    <xf numFmtId="0" fontId="25" fillId="0" borderId="0" xfId="0" applyFont="1" applyAlignment="1">
      <alignment horizontal="left" vertical="center" wrapText="1"/>
    </xf>
    <xf numFmtId="0" fontId="19" fillId="10" borderId="1" xfId="0" applyFont="1" applyFill="1" applyBorder="1" applyAlignment="1">
      <alignment horizontal="left" vertical="center" wrapText="1"/>
    </xf>
    <xf numFmtId="0" fontId="16" fillId="7" borderId="0" xfId="0" applyFont="1" applyFill="1" applyAlignment="1">
      <alignment horizontal="left" vertical="center" wrapText="1"/>
    </xf>
    <xf numFmtId="0" fontId="39" fillId="0" borderId="1" xfId="0" applyFont="1" applyBorder="1" applyAlignment="1">
      <alignment horizontal="left" vertical="center" wrapText="1"/>
    </xf>
    <xf numFmtId="0" fontId="27" fillId="0" borderId="0" xfId="0" applyFont="1" applyAlignment="1" applyProtection="1">
      <alignment horizontal="left" vertical="center" wrapText="1"/>
      <protection locked="0"/>
    </xf>
    <xf numFmtId="0" fontId="35" fillId="14" borderId="1"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23" fillId="0" borderId="0" xfId="0" applyFont="1" applyAlignment="1">
      <alignment horizontal="left" vertical="center" wrapText="1"/>
    </xf>
    <xf numFmtId="0" fontId="33" fillId="0" borderId="0" xfId="0" applyFont="1" applyAlignment="1">
      <alignment horizontal="left" vertical="center" wrapText="1"/>
    </xf>
    <xf numFmtId="0" fontId="32" fillId="10" borderId="1" xfId="0" applyFont="1" applyFill="1" applyBorder="1" applyAlignment="1">
      <alignment horizontal="left" vertical="center" wrapText="1"/>
    </xf>
    <xf numFmtId="0" fontId="30" fillId="7" borderId="0" xfId="0" applyFont="1" applyFill="1" applyAlignment="1">
      <alignment horizontal="center" vertical="center" wrapText="1"/>
    </xf>
    <xf numFmtId="0" fontId="31" fillId="2" borderId="2" xfId="1" applyFont="1" applyBorder="1" applyAlignment="1">
      <alignment horizontal="center" vertical="center" wrapText="1"/>
    </xf>
    <xf numFmtId="0" fontId="1" fillId="2" borderId="1" xfId="1" applyAlignment="1">
      <alignment horizontal="center" vertical="center" wrapText="1"/>
    </xf>
    <xf numFmtId="0" fontId="34" fillId="8" borderId="1" xfId="0" applyFont="1" applyFill="1" applyBorder="1" applyAlignment="1">
      <alignment horizontal="center" vertical="center" wrapText="1"/>
    </xf>
    <xf numFmtId="0" fontId="39" fillId="2" borderId="1" xfId="0" applyFont="1" applyFill="1" applyBorder="1" applyAlignment="1">
      <alignment horizontal="left" vertical="center" wrapText="1"/>
    </xf>
    <xf numFmtId="0" fontId="22" fillId="0" borderId="0" xfId="0" applyFont="1" applyAlignment="1">
      <alignment horizontal="center" vertical="center" wrapText="1"/>
    </xf>
    <xf numFmtId="0" fontId="44" fillId="17" borderId="1" xfId="0" applyFont="1" applyFill="1" applyBorder="1" applyAlignment="1">
      <alignment horizontal="center" vertical="center" wrapText="1"/>
    </xf>
    <xf numFmtId="0" fontId="5" fillId="6" borderId="1" xfId="5" applyAlignment="1">
      <alignment horizontal="center" vertical="center" wrapText="1"/>
    </xf>
    <xf numFmtId="0" fontId="39" fillId="2" borderId="1" xfId="0" applyFont="1" applyFill="1" applyBorder="1" applyAlignment="1">
      <alignment horizontal="center" vertical="center" wrapText="1"/>
    </xf>
    <xf numFmtId="0" fontId="49" fillId="0" borderId="0" xfId="0" applyFont="1" applyAlignment="1" applyProtection="1">
      <alignment horizontal="left" vertical="center" wrapText="1"/>
      <protection locked="0"/>
    </xf>
    <xf numFmtId="0" fontId="35" fillId="15" borderId="2" xfId="0" applyFont="1" applyFill="1" applyBorder="1" applyAlignment="1">
      <alignment horizontal="center" vertical="center" wrapText="1"/>
    </xf>
    <xf numFmtId="0" fontId="47" fillId="0" borderId="0" xfId="0" applyFont="1" applyAlignment="1">
      <alignment horizontal="left" vertical="center" wrapText="1"/>
    </xf>
    <xf numFmtId="0" fontId="46" fillId="16" borderId="1" xfId="0" applyFont="1" applyFill="1" applyBorder="1" applyAlignment="1">
      <alignment horizontal="center" vertical="center" wrapText="1"/>
    </xf>
    <xf numFmtId="0" fontId="44" fillId="17" borderId="1" xfId="0" applyFont="1" applyFill="1" applyBorder="1" applyAlignment="1">
      <alignment horizontal="left" vertical="center" wrapText="1"/>
    </xf>
    <xf numFmtId="0" fontId="48" fillId="2" borderId="1" xfId="0" applyFont="1" applyFill="1" applyBorder="1" applyAlignment="1">
      <alignment horizontal="center" vertical="center" wrapText="1"/>
    </xf>
    <xf numFmtId="0" fontId="41" fillId="0" borderId="0" xfId="0" applyFont="1" applyAlignment="1">
      <alignment horizontal="center" vertical="center" wrapText="1"/>
    </xf>
    <xf numFmtId="0" fontId="40" fillId="7" borderId="2" xfId="0" applyFont="1" applyFill="1" applyBorder="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6" borderId="1" xfId="0" applyFont="1" applyFill="1" applyBorder="1" applyAlignment="1">
      <alignment horizontal="center" vertical="center" wrapText="1"/>
    </xf>
    <xf numFmtId="0" fontId="46" fillId="16" borderId="1" xfId="0" applyFont="1" applyFill="1" applyBorder="1" applyAlignment="1">
      <alignment horizontal="left" vertical="center" wrapText="1"/>
    </xf>
    <xf numFmtId="0" fontId="38" fillId="10" borderId="1" xfId="0" applyFont="1" applyFill="1" applyBorder="1" applyAlignment="1" applyProtection="1">
      <alignment horizontal="left" vertical="center" wrapText="1"/>
      <protection locked="0"/>
    </xf>
    <xf numFmtId="0" fontId="15" fillId="0" borderId="0" xfId="0" applyFont="1" applyAlignment="1">
      <alignment horizontal="left" vertical="center" wrapText="1"/>
    </xf>
    <xf numFmtId="0" fontId="50" fillId="0" borderId="0" xfId="0" applyFont="1" applyAlignment="1" applyProtection="1">
      <alignment horizontal="left" vertical="top" wrapText="1"/>
      <protection locked="0"/>
    </xf>
    <xf numFmtId="0" fontId="39" fillId="10" borderId="1" xfId="0" applyFont="1" applyFill="1" applyBorder="1" applyAlignment="1">
      <alignment horizontal="left" vertical="top" wrapText="1"/>
    </xf>
    <xf numFmtId="0" fontId="39" fillId="0" borderId="1" xfId="0" applyFont="1" applyBorder="1" applyAlignment="1">
      <alignment horizontal="left" vertical="top" wrapText="1"/>
    </xf>
    <xf numFmtId="0" fontId="34" fillId="7" borderId="1"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38" fillId="0" borderId="1" xfId="0" applyFont="1" applyBorder="1" applyAlignment="1" applyProtection="1">
      <alignment horizontal="left" vertical="top" wrapText="1"/>
      <protection locked="0"/>
    </xf>
    <xf numFmtId="0" fontId="38" fillId="10" borderId="1" xfId="0" applyFont="1" applyFill="1" applyBorder="1" applyAlignment="1" applyProtection="1">
      <alignment horizontal="left" vertical="top" wrapText="1"/>
      <protection locked="0"/>
    </xf>
    <xf numFmtId="0" fontId="55" fillId="7" borderId="0" xfId="0" applyFont="1" applyFill="1" applyAlignment="1">
      <alignment horizontal="left" vertical="center" wrapText="1"/>
    </xf>
    <xf numFmtId="0" fontId="59" fillId="0" borderId="1" xfId="0" applyFont="1" applyBorder="1" applyAlignment="1">
      <alignment horizontal="left" vertical="top" wrapText="1"/>
    </xf>
    <xf numFmtId="0" fontId="3" fillId="0" borderId="0" xfId="0" applyFont="1" applyAlignment="1">
      <alignment horizontal="left" vertical="center" wrapText="1"/>
    </xf>
    <xf numFmtId="0" fontId="58" fillId="0" borderId="0" xfId="0" applyFont="1" applyAlignment="1" applyProtection="1">
      <alignment horizontal="left" vertical="top" wrapText="1"/>
      <protection locked="0"/>
    </xf>
    <xf numFmtId="0" fontId="16" fillId="7" borderId="0" xfId="0" applyFont="1" applyFill="1" applyAlignment="1">
      <alignment horizontal="center" vertical="center" wrapText="1"/>
    </xf>
    <xf numFmtId="0" fontId="54" fillId="2" borderId="2" xfId="1" applyFont="1" applyBorder="1" applyAlignment="1">
      <alignment horizontal="center" vertical="center" wrapText="1"/>
    </xf>
    <xf numFmtId="0" fontId="26" fillId="10" borderId="1" xfId="0" applyFont="1" applyFill="1" applyBorder="1" applyAlignment="1" applyProtection="1">
      <alignment horizontal="left" vertical="center" wrapText="1"/>
      <protection locked="0"/>
    </xf>
    <xf numFmtId="0" fontId="4" fillId="5" borderId="1" xfId="4" applyAlignment="1">
      <alignment vertical="center" wrapText="1"/>
      <protection locked="0"/>
    </xf>
    <xf numFmtId="0" fontId="1" fillId="2" borderId="1" xfId="1" applyAlignment="1">
      <alignment vertical="center" wrapText="1"/>
    </xf>
    <xf numFmtId="0" fontId="2" fillId="3" borderId="1" xfId="2" applyAlignment="1">
      <alignment vertical="center" wrapText="1"/>
      <protection locked="0"/>
    </xf>
    <xf numFmtId="0" fontId="5" fillId="6" borderId="1" xfId="5" applyAlignment="1">
      <alignment vertical="center" wrapText="1"/>
    </xf>
    <xf numFmtId="0" fontId="3" fillId="4" borderId="1" xfId="3" applyAlignment="1">
      <alignment vertical="center" wrapText="1"/>
      <protection locked="0"/>
    </xf>
    <xf numFmtId="0" fontId="3" fillId="4" borderId="1" xfId="3" applyAlignment="1" applyProtection="1">
      <alignment vertical="center" wrapText="1"/>
    </xf>
    <xf numFmtId="0" fontId="15" fillId="2" borderId="1" xfId="1" applyFont="1" applyAlignment="1">
      <alignment vertical="center" wrapText="1"/>
    </xf>
    <xf numFmtId="0" fontId="56" fillId="6" borderId="1" xfId="5" applyFont="1" applyAlignment="1">
      <alignment vertical="center" wrapText="1"/>
    </xf>
  </cellXfs>
  <cellStyles count="6">
    <cellStyle name="Bình thường" xfId="0" builtinId="0"/>
    <cellStyle name="NAV Auto Result" xfId="1" xr:uid="{00000000-0005-0000-0000-000006000000}"/>
    <cellStyle name="NAV Lawyer Review" xfId="2" xr:uid="{00000000-0005-0000-0000-000007000000}"/>
    <cellStyle name="NAV Legal Citation" xfId="3" xr:uid="{00000000-0005-0000-0000-000008000000}"/>
    <cellStyle name="NAV User Input" xfId="4" xr:uid="{00000000-0005-0000-0000-000009000000}"/>
    <cellStyle name="NAV Warning" xfId="5" xr:uid="{00000000-0005-0000-0000-00000A000000}"/>
  </cellStyles>
  <dxfs count="38">
    <dxf>
      <font>
        <b/>
        <color rgb="FF7A5600"/>
        <name val="Arial"/>
        <charset val="1"/>
      </font>
      <fill>
        <patternFill>
          <bgColor rgb="FFFFF1CC"/>
        </patternFill>
      </fill>
    </dxf>
    <dxf>
      <font>
        <b/>
        <color rgb="FF8E1B16"/>
        <name val="Arial"/>
        <charset val="1"/>
      </font>
      <fill>
        <patternFill>
          <bgColor rgb="FFF9E1DF"/>
        </patternFill>
      </fill>
    </dxf>
    <dxf>
      <font>
        <b/>
        <color rgb="FF23592A"/>
        <name val="Arial"/>
        <charset val="1"/>
      </font>
      <fill>
        <patternFill>
          <bgColor rgb="FFE2F0E3"/>
        </patternFill>
      </fill>
    </dxf>
    <dxf>
      <font>
        <b/>
        <color rgb="FF23592A"/>
        <name val="Arial"/>
        <charset val="1"/>
      </font>
      <fill>
        <patternFill>
          <bgColor rgb="FFE2F0E3"/>
        </patternFill>
      </fill>
    </dxf>
    <dxf>
      <font>
        <b/>
        <color rgb="FF8E1B16"/>
        <name val="Arial"/>
        <charset val="1"/>
      </font>
      <fill>
        <patternFill>
          <bgColor rgb="FFF9E1DF"/>
        </patternFill>
      </fill>
    </dxf>
    <dxf>
      <font>
        <b/>
        <color rgb="FF5B6472"/>
        <name val="Arial"/>
        <charset val="1"/>
      </font>
      <fill>
        <patternFill>
          <bgColor rgb="FFECEEF1"/>
        </patternFill>
      </fill>
    </dxf>
    <dxf>
      <font>
        <b/>
        <color rgb="FF5B6472"/>
        <name val="Arial"/>
        <charset val="1"/>
      </font>
      <fill>
        <patternFill>
          <bgColor rgb="FFECEEF1"/>
        </patternFill>
      </fill>
    </dxf>
    <dxf>
      <font>
        <b/>
        <color rgb="FF7A5600"/>
        <name val="Arial"/>
        <charset val="1"/>
      </font>
      <fill>
        <patternFill>
          <bgColor rgb="FFFFF1CC"/>
        </patternFill>
      </fill>
    </dxf>
    <dxf>
      <font>
        <b/>
        <color rgb="FF23592A"/>
        <name val="Arial"/>
        <charset val="1"/>
      </font>
      <fill>
        <patternFill>
          <bgColor rgb="FFE2F0E3"/>
        </patternFill>
      </fill>
    </dxf>
    <dxf>
      <font>
        <b/>
        <sz val="9"/>
        <color rgb="FF1F2A44"/>
        <name val="Arial"/>
        <charset val="1"/>
      </font>
    </dxf>
    <dxf>
      <font>
        <b/>
        <color rgb="FF7A5600"/>
        <name val="Arial"/>
        <charset val="1"/>
      </font>
      <fill>
        <patternFill>
          <bgColor rgb="FFFFF1CC"/>
        </patternFill>
      </fill>
    </dxf>
    <dxf>
      <font>
        <b/>
        <color rgb="FF8E1B16"/>
        <name val="Arial"/>
        <charset val="1"/>
      </font>
      <fill>
        <patternFill>
          <bgColor rgb="FFF9E1DF"/>
        </patternFill>
      </fill>
    </dxf>
    <dxf>
      <font>
        <b/>
        <color rgb="FF23592A"/>
        <name val="Arial"/>
        <charset val="1"/>
      </font>
      <fill>
        <patternFill>
          <bgColor rgb="FFE2F0E3"/>
        </patternFill>
      </fill>
    </dxf>
    <dxf>
      <font>
        <b/>
        <sz val="8"/>
        <color rgb="FF8E1B16"/>
        <name val="Arial"/>
        <charset val="1"/>
      </font>
    </dxf>
    <dxf>
      <font>
        <b/>
        <color rgb="FF7A5600"/>
        <name val="Arial"/>
        <charset val="1"/>
      </font>
      <fill>
        <patternFill>
          <bgColor rgb="FFFFF1CC"/>
        </patternFill>
      </fill>
    </dxf>
    <dxf>
      <font>
        <b/>
        <color rgb="FF8E1B16"/>
        <name val="Arial"/>
        <charset val="1"/>
      </font>
      <fill>
        <patternFill>
          <bgColor rgb="FFF9E1DF"/>
        </patternFill>
      </fill>
    </dxf>
    <dxf>
      <font>
        <b/>
        <color rgb="FF23592A"/>
        <name val="Arial"/>
        <charset val="1"/>
      </font>
      <fill>
        <patternFill>
          <bgColor rgb="FFE2F0E3"/>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7A5600"/>
        <name val="Arial"/>
        <charset val="1"/>
      </font>
      <fill>
        <patternFill>
          <bgColor rgb="FFFFF1CC"/>
        </patternFill>
      </fill>
    </dxf>
    <dxf>
      <font>
        <b/>
        <sz val="9"/>
        <color rgb="FF8E1B16"/>
        <name val="Arial"/>
        <charset val="1"/>
      </font>
      <fill>
        <patternFill>
          <bgColor rgb="FFF9E1DF"/>
        </patternFill>
      </fill>
    </dxf>
    <dxf>
      <font>
        <b/>
        <sz val="9"/>
        <color rgb="FF5B6472"/>
        <name val="Arial"/>
        <charset val="1"/>
      </font>
      <fill>
        <patternFill>
          <bgColor rgb="FFECEEF1"/>
        </patternFill>
      </fill>
    </dxf>
    <dxf>
      <font>
        <b/>
        <sz val="9"/>
        <color rgb="FF7A5600"/>
        <name val="Arial"/>
        <charset val="1"/>
      </font>
      <fill>
        <patternFill>
          <bgColor rgb="FFFFF1CC"/>
        </patternFill>
      </fill>
    </dxf>
    <dxf>
      <font>
        <b/>
        <sz val="9"/>
        <color rgb="FF23592A"/>
        <name val="Arial"/>
        <charset val="1"/>
      </font>
      <fill>
        <patternFill>
          <bgColor rgb="FFE2F0E3"/>
        </patternFill>
      </fill>
    </dxf>
    <dxf>
      <font>
        <b/>
        <color rgb="FF5B6472"/>
        <name val="Arial"/>
        <charset val="1"/>
      </font>
      <fill>
        <patternFill>
          <bgColor rgb="FFECEEF1"/>
        </patternFill>
      </fill>
    </dxf>
    <dxf>
      <font>
        <b/>
        <color rgb="FF8E1B16"/>
        <name val="Arial"/>
        <charset val="1"/>
      </font>
      <fill>
        <patternFill>
          <bgColor rgb="FFF9E1DF"/>
        </patternFill>
      </fill>
    </dxf>
    <dxf>
      <font>
        <b/>
        <color rgb="FF7A5600"/>
        <name val="Arial"/>
        <charset val="1"/>
      </font>
      <fill>
        <patternFill>
          <bgColor rgb="FFFFF1CC"/>
        </patternFill>
      </fill>
    </dxf>
    <dxf>
      <font>
        <b/>
        <color rgb="FF23592A"/>
        <name val="Arial"/>
        <charset val="1"/>
      </font>
      <fill>
        <patternFill>
          <bgColor rgb="FFE2F0E3"/>
        </patternFill>
      </fill>
    </dxf>
    <dxf>
      <font>
        <b/>
        <color rgb="FF5B6472"/>
        <name val="Arial"/>
        <charset val="1"/>
      </font>
      <fill>
        <patternFill>
          <bgColor rgb="FFECEEF1"/>
        </patternFill>
      </fill>
    </dxf>
    <dxf>
      <font>
        <b/>
        <color rgb="FF8E1B16"/>
        <name val="Arial"/>
        <charset val="1"/>
      </font>
      <fill>
        <patternFill>
          <bgColor rgb="FFF9E1DF"/>
        </patternFill>
      </fill>
    </dxf>
    <dxf>
      <font>
        <b/>
        <color rgb="FF7A5600"/>
        <name val="Arial"/>
        <charset val="1"/>
      </font>
      <fill>
        <patternFill>
          <bgColor rgb="FFFFF1CC"/>
        </patternFill>
      </fill>
    </dxf>
    <dxf>
      <font>
        <b/>
        <color rgb="FF23592A"/>
        <name val="Arial"/>
        <charset val="1"/>
      </font>
      <fill>
        <patternFill>
          <bgColor rgb="FFE2F0E3"/>
        </patternFill>
      </fill>
    </dxf>
  </dxfs>
  <tableStyles count="0" defaultTableStyle="TableStyleMedium2" defaultPivotStyle="PivotStyleLight16"/>
  <colors>
    <indexedColors>
      <rgbColor rgb="FF000000"/>
      <rgbColor rgb="FFFFFFFF"/>
      <rgbColor rgb="FFFF0000"/>
      <rgbColor rgb="FF00FF00"/>
      <rgbColor rgb="FF0000FF"/>
      <rgbColor rgb="FFFBE7D3"/>
      <rgbColor rgb="FFFF00FF"/>
      <rgbColor rgb="FF00FFFF"/>
      <rgbColor rgb="FF8E1B16"/>
      <rgbColor rgb="FF008000"/>
      <rgbColor rgb="FF000080"/>
      <rgbColor rgb="FF7A5600"/>
      <rgbColor rgb="FF800080"/>
      <rgbColor rgb="FF008080"/>
      <rgbColor rgb="FFB7C0CE"/>
      <rgbColor rgb="FF4A5568"/>
      <rgbColor rgb="FFECEEF1"/>
      <rgbColor rgb="FF993366"/>
      <rgbColor rgb="FFFFF8DC"/>
      <rgbColor rgb="FFE6ECF4"/>
      <rgbColor rgb="FF660066"/>
      <rgbColor rgb="FFFF8080"/>
      <rgbColor rgb="FF1F4E9C"/>
      <rgbColor rgb="FFC9D1DC"/>
      <rgbColor rgb="FF000080"/>
      <rgbColor rgb="FFFF00FF"/>
      <rgbColor rgb="FFF2F4F7"/>
      <rgbColor rgb="FF00FFFF"/>
      <rgbColor rgb="FF800080"/>
      <rgbColor rgb="FF800000"/>
      <rgbColor rgb="FF008080"/>
      <rgbColor rgb="FF0000FF"/>
      <rgbColor rgb="FF00CCFF"/>
      <rgbColor rgb="FFEEF0F3"/>
      <rgbColor rgb="FFE2F0E3"/>
      <rgbColor rgb="FFFFF1CC"/>
      <rgbColor rgb="FFD5DCE8"/>
      <rgbColor rgb="FFF9E1DF"/>
      <rgbColor rgb="FFDDE3EC"/>
      <rgbColor rgb="FFE7D3A8"/>
      <rgbColor rgb="FF3366FF"/>
      <rgbColor rgb="FF33CCCC"/>
      <rgbColor rgb="FF99CC00"/>
      <rgbColor rgb="FFFFCC00"/>
      <rgbColor rgb="FFFF9900"/>
      <rgbColor rgb="FFFF6600"/>
      <rgbColor rgb="FF5B6472"/>
      <rgbColor rgb="FF8496B0"/>
      <rgbColor rgb="FF44546A"/>
      <rgbColor rgb="FF339966"/>
      <rgbColor rgb="FF23592A"/>
      <rgbColor rgb="FF1B1F27"/>
      <rgbColor rgb="FF8A4B08"/>
      <rgbColor rgb="FF993366"/>
      <rgbColor rgb="FF1F3A93"/>
      <rgbColor rgb="FF1F2A4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8205C-34E3-41DA-8757-CE868F7F75B5}">
  <dimension ref="A1:B81"/>
  <sheetViews>
    <sheetView workbookViewId="0">
      <selection activeCell="D69" sqref="D69"/>
    </sheetView>
  </sheetViews>
  <sheetFormatPr defaultColWidth="8.85546875" defaultRowHeight="13.9"/>
  <cols>
    <col min="1" max="1" width="17.7109375" style="62" customWidth="1"/>
    <col min="2" max="2" width="18.42578125" style="62" customWidth="1"/>
    <col min="3" max="16384" width="8.85546875" style="62"/>
  </cols>
  <sheetData>
    <row r="1" spans="1:1" ht="22.9">
      <c r="A1" s="61" t="s">
        <v>0</v>
      </c>
    </row>
    <row r="3" spans="1:1" ht="17.45">
      <c r="A3" s="63" t="s">
        <v>1</v>
      </c>
    </row>
    <row r="5" spans="1:1" ht="15.6">
      <c r="A5" s="64" t="s">
        <v>2</v>
      </c>
    </row>
    <row r="7" spans="1:1">
      <c r="A7" s="62" t="s">
        <v>3</v>
      </c>
    </row>
    <row r="8" spans="1:1">
      <c r="A8" s="65"/>
    </row>
    <row r="9" spans="1:1">
      <c r="A9" s="65" t="s">
        <v>4</v>
      </c>
    </row>
    <row r="10" spans="1:1">
      <c r="A10" s="65" t="s">
        <v>5</v>
      </c>
    </row>
    <row r="11" spans="1:1">
      <c r="A11" s="65" t="s">
        <v>6</v>
      </c>
    </row>
    <row r="13" spans="1:1">
      <c r="A13" s="62" t="s">
        <v>7</v>
      </c>
    </row>
    <row r="15" spans="1:1" ht="15.6">
      <c r="A15" s="64" t="s">
        <v>8</v>
      </c>
    </row>
    <row r="17" spans="1:1">
      <c r="A17" s="66" t="s">
        <v>9</v>
      </c>
    </row>
    <row r="19" spans="1:1">
      <c r="A19" s="62" t="s">
        <v>10</v>
      </c>
    </row>
    <row r="21" spans="1:1" ht="15.6">
      <c r="A21" s="64" t="s">
        <v>11</v>
      </c>
    </row>
    <row r="23" spans="1:1">
      <c r="A23" s="66" t="s">
        <v>12</v>
      </c>
    </row>
    <row r="24" spans="1:1">
      <c r="A24" s="62" t="s">
        <v>13</v>
      </c>
    </row>
    <row r="26" spans="1:1">
      <c r="A26" s="66" t="s">
        <v>14</v>
      </c>
    </row>
    <row r="27" spans="1:1">
      <c r="A27" s="62" t="s">
        <v>15</v>
      </c>
    </row>
    <row r="29" spans="1:1" ht="14.45">
      <c r="A29" s="62" t="s">
        <v>16</v>
      </c>
    </row>
    <row r="31" spans="1:1">
      <c r="A31" s="66" t="s">
        <v>17</v>
      </c>
    </row>
    <row r="32" spans="1:1">
      <c r="A32" s="62" t="s">
        <v>18</v>
      </c>
    </row>
    <row r="34" spans="1:2">
      <c r="A34" s="66" t="s">
        <v>19</v>
      </c>
    </row>
    <row r="35" spans="1:2">
      <c r="A35" s="62" t="s">
        <v>20</v>
      </c>
    </row>
    <row r="36" spans="1:2">
      <c r="A36" s="65"/>
    </row>
    <row r="37" spans="1:2">
      <c r="A37" s="65" t="s">
        <v>21</v>
      </c>
    </row>
    <row r="38" spans="1:2">
      <c r="A38" s="65" t="s">
        <v>22</v>
      </c>
    </row>
    <row r="39" spans="1:2">
      <c r="A39" s="65" t="s">
        <v>23</v>
      </c>
    </row>
    <row r="41" spans="1:2">
      <c r="A41" s="62" t="s">
        <v>24</v>
      </c>
    </row>
    <row r="43" spans="1:2">
      <c r="A43" s="66" t="s">
        <v>25</v>
      </c>
    </row>
    <row r="44" spans="1:2">
      <c r="A44" s="62" t="s">
        <v>26</v>
      </c>
    </row>
    <row r="46" spans="1:2">
      <c r="A46" s="67" t="s">
        <v>27</v>
      </c>
      <c r="B46" s="67" t="s">
        <v>28</v>
      </c>
    </row>
    <row r="47" spans="1:2" ht="55.15">
      <c r="A47" s="68" t="s">
        <v>29</v>
      </c>
      <c r="B47" s="69" t="s">
        <v>30</v>
      </c>
    </row>
    <row r="48" spans="1:2" ht="55.15">
      <c r="A48" s="68" t="s">
        <v>31</v>
      </c>
      <c r="B48" s="69" t="s">
        <v>32</v>
      </c>
    </row>
    <row r="49" spans="1:2" ht="41.45">
      <c r="A49" s="68" t="s">
        <v>33</v>
      </c>
      <c r="B49" s="69" t="s">
        <v>34</v>
      </c>
    </row>
    <row r="51" spans="1:2">
      <c r="A51" s="62" t="s">
        <v>35</v>
      </c>
    </row>
    <row r="53" spans="1:2" ht="15.6">
      <c r="A53" s="64" t="s">
        <v>36</v>
      </c>
    </row>
    <row r="55" spans="1:2">
      <c r="A55" s="67" t="s">
        <v>37</v>
      </c>
      <c r="B55" s="67" t="s">
        <v>28</v>
      </c>
    </row>
    <row r="56" spans="1:2">
      <c r="A56" s="69" t="s">
        <v>38</v>
      </c>
      <c r="B56" s="69" t="s">
        <v>39</v>
      </c>
    </row>
    <row r="57" spans="1:2" ht="27.6">
      <c r="A57" s="69" t="s">
        <v>40</v>
      </c>
      <c r="B57" s="69" t="s">
        <v>41</v>
      </c>
    </row>
    <row r="58" spans="1:2" ht="69">
      <c r="A58" s="69" t="s">
        <v>42</v>
      </c>
      <c r="B58" s="69" t="s">
        <v>43</v>
      </c>
    </row>
    <row r="59" spans="1:2">
      <c r="A59" s="69" t="s">
        <v>44</v>
      </c>
      <c r="B59" s="69" t="s">
        <v>45</v>
      </c>
    </row>
    <row r="60" spans="1:2">
      <c r="A60" s="67" t="s">
        <v>46</v>
      </c>
      <c r="B60" s="67" t="s">
        <v>28</v>
      </c>
    </row>
    <row r="61" spans="1:2">
      <c r="A61" s="69" t="s">
        <v>47</v>
      </c>
      <c r="B61" s="69" t="s">
        <v>48</v>
      </c>
    </row>
    <row r="62" spans="1:2" ht="27.6">
      <c r="A62" s="69" t="s">
        <v>49</v>
      </c>
      <c r="B62" s="69" t="s">
        <v>50</v>
      </c>
    </row>
    <row r="63" spans="1:2" ht="27.6">
      <c r="A63" s="69" t="s">
        <v>51</v>
      </c>
      <c r="B63" s="69" t="s">
        <v>52</v>
      </c>
    </row>
    <row r="64" spans="1:2" ht="27.6">
      <c r="A64" s="69" t="s">
        <v>53</v>
      </c>
      <c r="B64" s="69" t="s">
        <v>54</v>
      </c>
    </row>
    <row r="66" spans="1:1" ht="15.6">
      <c r="A66" s="64" t="s">
        <v>55</v>
      </c>
    </row>
    <row r="67" spans="1:1">
      <c r="A67" s="65"/>
    </row>
    <row r="68" spans="1:1">
      <c r="A68" s="70" t="s">
        <v>56</v>
      </c>
    </row>
    <row r="69" spans="1:1">
      <c r="A69" s="70" t="s">
        <v>57</v>
      </c>
    </row>
    <row r="70" spans="1:1">
      <c r="A70" s="70" t="s">
        <v>58</v>
      </c>
    </row>
    <row r="72" spans="1:1" ht="15.6">
      <c r="A72" s="64" t="s">
        <v>59</v>
      </c>
    </row>
    <row r="73" spans="1:1">
      <c r="A73" s="65"/>
    </row>
    <row r="74" spans="1:1">
      <c r="A74" s="65" t="s">
        <v>60</v>
      </c>
    </row>
    <row r="75" spans="1:1">
      <c r="A75" s="65" t="s">
        <v>61</v>
      </c>
    </row>
    <row r="76" spans="1:1">
      <c r="A76" s="65" t="s">
        <v>62</v>
      </c>
    </row>
    <row r="77" spans="1:1">
      <c r="A77" s="65" t="s">
        <v>63</v>
      </c>
    </row>
    <row r="79" spans="1:1" ht="15.6">
      <c r="A79" s="64" t="s">
        <v>64</v>
      </c>
    </row>
    <row r="81" spans="1:1">
      <c r="A81" s="62"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2A44"/>
    <pageSetUpPr fitToPage="1"/>
  </sheetPr>
  <dimension ref="A1:O52"/>
  <sheetViews>
    <sheetView showGridLines="0" topLeftCell="A34" zoomScaleNormal="100" workbookViewId="0">
      <selection activeCell="F47" sqref="F47:N47"/>
    </sheetView>
  </sheetViews>
  <sheetFormatPr defaultColWidth="8.7109375" defaultRowHeight="14.45"/>
  <cols>
    <col min="1" max="1" width="2" customWidth="1"/>
    <col min="2" max="7" width="11.42578125" customWidth="1"/>
    <col min="8" max="8" width="3" customWidth="1"/>
    <col min="9" max="14" width="10.5703125" customWidth="1"/>
    <col min="15" max="15" width="2" customWidth="1"/>
  </cols>
  <sheetData>
    <row r="1" spans="1:15" ht="9.75" customHeight="1">
      <c r="A1" s="1"/>
      <c r="B1" s="1"/>
      <c r="C1" s="1"/>
      <c r="D1" s="1"/>
      <c r="E1" s="1"/>
      <c r="F1" s="1"/>
      <c r="G1" s="1"/>
      <c r="H1" s="1"/>
      <c r="I1" s="1"/>
      <c r="J1" s="1"/>
      <c r="K1" s="1"/>
      <c r="L1" s="1"/>
      <c r="M1" s="1"/>
      <c r="N1" s="1"/>
      <c r="O1" s="1"/>
    </row>
    <row r="2" spans="1:15" ht="33.75" customHeight="1">
      <c r="A2" s="1"/>
      <c r="B2" s="88" t="s">
        <v>66</v>
      </c>
      <c r="C2" s="88"/>
      <c r="D2" s="88"/>
      <c r="E2" s="88"/>
      <c r="F2" s="88"/>
      <c r="G2" s="88"/>
      <c r="H2" s="88"/>
      <c r="I2" s="88"/>
      <c r="J2" s="88"/>
      <c r="K2" s="88"/>
      <c r="L2" s="88"/>
      <c r="M2" s="88"/>
      <c r="N2" s="88"/>
      <c r="O2" s="1"/>
    </row>
    <row r="3" spans="1:15" ht="21.75" customHeight="1">
      <c r="A3" s="1"/>
      <c r="B3" s="89" t="s">
        <v>67</v>
      </c>
      <c r="C3" s="89"/>
      <c r="D3" s="89"/>
      <c r="E3" s="89"/>
      <c r="F3" s="89"/>
      <c r="G3" s="89"/>
      <c r="H3" s="89"/>
      <c r="I3" s="89"/>
      <c r="J3" s="89"/>
      <c r="K3" s="89"/>
      <c r="L3" s="89"/>
      <c r="M3" s="89"/>
      <c r="N3" s="89"/>
      <c r="O3" s="1"/>
    </row>
    <row r="4" spans="1:15" ht="19.5" customHeight="1">
      <c r="A4" s="1"/>
      <c r="B4" s="90" t="s">
        <v>68</v>
      </c>
      <c r="C4" s="90"/>
      <c r="D4" s="90"/>
      <c r="E4" s="90"/>
      <c r="F4" s="90"/>
      <c r="G4" s="90"/>
      <c r="H4" s="90"/>
      <c r="I4" s="90"/>
      <c r="J4" s="91" t="s">
        <v>69</v>
      </c>
      <c r="K4" s="91"/>
      <c r="L4" s="91"/>
      <c r="M4" s="91"/>
      <c r="N4" s="91"/>
      <c r="O4" s="1"/>
    </row>
    <row r="5" spans="1:15" ht="9.75" customHeight="1"/>
    <row r="6" spans="1:15" ht="19.5" customHeight="1">
      <c r="B6" s="74" t="s">
        <v>70</v>
      </c>
      <c r="C6" s="74"/>
      <c r="D6" s="74"/>
      <c r="E6" s="74"/>
      <c r="F6" s="74"/>
      <c r="G6" s="74"/>
      <c r="I6" s="92" t="s">
        <v>71</v>
      </c>
      <c r="J6" s="92"/>
      <c r="K6" s="92"/>
      <c r="L6" s="92"/>
      <c r="M6" s="92"/>
      <c r="N6" s="92"/>
    </row>
    <row r="7" spans="1:15" ht="24.75" customHeight="1">
      <c r="B7" s="86" t="s">
        <v>72</v>
      </c>
      <c r="C7" s="86"/>
      <c r="D7" s="86"/>
      <c r="E7" s="86"/>
      <c r="F7" s="86"/>
      <c r="G7" s="86"/>
      <c r="I7" s="87" t="s">
        <v>73</v>
      </c>
      <c r="J7" s="87"/>
      <c r="K7" s="87"/>
      <c r="L7" s="87"/>
      <c r="M7" s="87"/>
      <c r="N7" s="87"/>
    </row>
    <row r="8" spans="1:15" ht="16.5" customHeight="1">
      <c r="B8" s="82" t="s">
        <v>74</v>
      </c>
      <c r="C8" s="82"/>
      <c r="D8" s="82"/>
      <c r="E8" s="82"/>
      <c r="F8" s="82"/>
      <c r="G8" s="82"/>
      <c r="I8" s="87"/>
      <c r="J8" s="87"/>
      <c r="K8" s="87"/>
      <c r="L8" s="87"/>
      <c r="M8" s="87"/>
      <c r="N8" s="87"/>
    </row>
    <row r="9" spans="1:15" ht="24.75" customHeight="1">
      <c r="B9" s="85" t="s">
        <v>75</v>
      </c>
      <c r="C9" s="85"/>
      <c r="D9" s="85"/>
      <c r="E9" s="85"/>
      <c r="F9" s="85"/>
      <c r="G9" s="85"/>
      <c r="I9" s="87"/>
      <c r="J9" s="87"/>
      <c r="K9" s="87"/>
      <c r="L9" s="87"/>
      <c r="M9" s="87"/>
      <c r="N9" s="87"/>
    </row>
    <row r="10" spans="1:15" ht="16.5" customHeight="1">
      <c r="B10" s="82" t="s">
        <v>74</v>
      </c>
      <c r="C10" s="82"/>
      <c r="D10" s="82"/>
      <c r="E10" s="82"/>
      <c r="F10" s="82"/>
      <c r="G10" s="82"/>
      <c r="I10" s="87"/>
      <c r="J10" s="87"/>
      <c r="K10" s="87"/>
      <c r="L10" s="87"/>
      <c r="M10" s="87"/>
      <c r="N10" s="87"/>
    </row>
    <row r="11" spans="1:15" ht="24.75" customHeight="1">
      <c r="B11" s="86" t="s">
        <v>76</v>
      </c>
      <c r="C11" s="86"/>
      <c r="D11" s="86"/>
      <c r="E11" s="86"/>
      <c r="F11" s="86"/>
      <c r="G11" s="86"/>
      <c r="I11" s="87"/>
      <c r="J11" s="87"/>
      <c r="K11" s="87"/>
      <c r="L11" s="87"/>
      <c r="M11" s="87"/>
      <c r="N11" s="87"/>
    </row>
    <row r="12" spans="1:15" ht="16.5" customHeight="1">
      <c r="B12" s="82" t="s">
        <v>74</v>
      </c>
      <c r="C12" s="82"/>
      <c r="D12" s="82"/>
      <c r="E12" s="82"/>
      <c r="F12" s="82"/>
      <c r="G12" s="82"/>
    </row>
    <row r="13" spans="1:15" ht="19.5" customHeight="1">
      <c r="B13" s="85" t="s">
        <v>77</v>
      </c>
      <c r="C13" s="85"/>
      <c r="D13" s="85"/>
      <c r="E13" s="85"/>
      <c r="F13" s="85"/>
      <c r="G13" s="85"/>
      <c r="I13" s="74" t="s">
        <v>78</v>
      </c>
      <c r="J13" s="74"/>
      <c r="K13" s="74"/>
      <c r="L13" s="74"/>
      <c r="M13" s="74"/>
      <c r="N13" s="74"/>
    </row>
    <row r="14" spans="1:15" ht="16.5" customHeight="1">
      <c r="B14" s="82" t="s">
        <v>74</v>
      </c>
      <c r="C14" s="82"/>
      <c r="D14" s="82"/>
      <c r="E14" s="82"/>
      <c r="F14" s="82"/>
      <c r="G14" s="82"/>
      <c r="I14" s="84" t="s">
        <v>79</v>
      </c>
      <c r="J14" s="84"/>
      <c r="K14" s="84"/>
      <c r="L14" s="84"/>
      <c r="M14" s="84"/>
      <c r="N14" s="84"/>
    </row>
    <row r="15" spans="1:15" ht="24.75" customHeight="1">
      <c r="B15" s="86" t="s">
        <v>80</v>
      </c>
      <c r="C15" s="86"/>
      <c r="D15" s="86"/>
      <c r="E15" s="86"/>
      <c r="F15" s="86"/>
      <c r="G15" s="86"/>
      <c r="I15" s="84"/>
      <c r="J15" s="84"/>
      <c r="K15" s="84"/>
      <c r="L15" s="84"/>
      <c r="M15" s="84"/>
      <c r="N15" s="84"/>
    </row>
    <row r="16" spans="1:15" ht="16.5" customHeight="1">
      <c r="B16" s="82" t="s">
        <v>74</v>
      </c>
      <c r="C16" s="82"/>
      <c r="D16" s="82"/>
      <c r="E16" s="82"/>
      <c r="F16" s="82"/>
      <c r="G16" s="82"/>
      <c r="I16" s="84" t="s">
        <v>81</v>
      </c>
      <c r="J16" s="84"/>
      <c r="K16" s="84"/>
      <c r="L16" s="84"/>
      <c r="M16" s="84"/>
      <c r="N16" s="84"/>
    </row>
    <row r="17" spans="2:14" ht="24.75" customHeight="1">
      <c r="B17" s="85" t="s">
        <v>82</v>
      </c>
      <c r="C17" s="85"/>
      <c r="D17" s="85"/>
      <c r="E17" s="85"/>
      <c r="F17" s="85"/>
      <c r="G17" s="85"/>
      <c r="I17" s="84"/>
      <c r="J17" s="84"/>
      <c r="K17" s="84"/>
      <c r="L17" s="84"/>
      <c r="M17" s="84"/>
      <c r="N17" s="84"/>
    </row>
    <row r="18" spans="2:14" ht="16.5" customHeight="1">
      <c r="B18" s="82" t="s">
        <v>74</v>
      </c>
      <c r="C18" s="82"/>
      <c r="D18" s="82"/>
      <c r="E18" s="82"/>
      <c r="F18" s="82"/>
      <c r="G18" s="82"/>
      <c r="I18" s="84" t="s">
        <v>83</v>
      </c>
      <c r="J18" s="84"/>
      <c r="K18" s="84"/>
      <c r="L18" s="84"/>
      <c r="M18" s="84"/>
      <c r="N18" s="84"/>
    </row>
    <row r="19" spans="2:14" ht="24.75" customHeight="1">
      <c r="B19" s="86" t="s">
        <v>84</v>
      </c>
      <c r="C19" s="86"/>
      <c r="D19" s="86"/>
      <c r="E19" s="86"/>
      <c r="F19" s="86"/>
      <c r="G19" s="86"/>
      <c r="I19" s="84"/>
      <c r="J19" s="84"/>
      <c r="K19" s="84"/>
      <c r="L19" s="84"/>
      <c r="M19" s="84"/>
      <c r="N19" s="84"/>
    </row>
    <row r="20" spans="2:14" ht="16.5" customHeight="1">
      <c r="B20" s="82" t="s">
        <v>74</v>
      </c>
      <c r="C20" s="82"/>
      <c r="D20" s="82"/>
      <c r="E20" s="82"/>
      <c r="F20" s="82"/>
      <c r="G20" s="82"/>
      <c r="I20" s="84" t="s">
        <v>85</v>
      </c>
      <c r="J20" s="84"/>
      <c r="K20" s="84"/>
      <c r="L20" s="84"/>
      <c r="M20" s="84"/>
      <c r="N20" s="84"/>
    </row>
    <row r="21" spans="2:14" ht="24.75" customHeight="1">
      <c r="B21" s="85" t="s">
        <v>86</v>
      </c>
      <c r="C21" s="85"/>
      <c r="D21" s="85"/>
      <c r="E21" s="85"/>
      <c r="F21" s="85"/>
      <c r="G21" s="85"/>
      <c r="I21" s="84"/>
      <c r="J21" s="84"/>
      <c r="K21" s="84"/>
      <c r="L21" s="84"/>
      <c r="M21" s="84"/>
      <c r="N21" s="84"/>
    </row>
    <row r="22" spans="2:14" ht="16.5" customHeight="1">
      <c r="B22" s="82" t="s">
        <v>74</v>
      </c>
      <c r="C22" s="82"/>
      <c r="D22" s="82"/>
      <c r="E22" s="82"/>
      <c r="F22" s="82"/>
      <c r="G22" s="82"/>
    </row>
    <row r="23" spans="2:14" ht="19.5" customHeight="1">
      <c r="B23" s="86" t="s">
        <v>87</v>
      </c>
      <c r="C23" s="86"/>
      <c r="D23" s="86"/>
      <c r="E23" s="86"/>
      <c r="F23" s="86"/>
      <c r="G23" s="86"/>
      <c r="I23" s="74" t="s">
        <v>88</v>
      </c>
      <c r="J23" s="74"/>
      <c r="K23" s="74"/>
      <c r="L23" s="74"/>
      <c r="M23" s="74"/>
      <c r="N23" s="74"/>
    </row>
    <row r="24" spans="2:14" ht="16.5" customHeight="1">
      <c r="B24" s="82" t="s">
        <v>74</v>
      </c>
      <c r="C24" s="82"/>
      <c r="D24" s="82"/>
      <c r="E24" s="82"/>
      <c r="F24" s="82"/>
      <c r="G24" s="82"/>
      <c r="I24" s="80" t="s">
        <v>89</v>
      </c>
      <c r="J24" s="80"/>
      <c r="K24" s="80"/>
      <c r="L24" s="80"/>
      <c r="M24" s="80"/>
      <c r="N24" s="80"/>
    </row>
    <row r="25" spans="2:14" ht="30" customHeight="1">
      <c r="B25" s="83" t="s">
        <v>90</v>
      </c>
      <c r="C25" s="83"/>
      <c r="D25" s="83"/>
      <c r="E25" s="83"/>
      <c r="F25" s="83"/>
      <c r="G25" s="83"/>
      <c r="I25" s="80" t="s">
        <v>91</v>
      </c>
      <c r="J25" s="80"/>
      <c r="K25" s="80"/>
      <c r="L25" s="80"/>
      <c r="M25" s="80"/>
      <c r="N25" s="80"/>
    </row>
    <row r="26" spans="2:14" ht="21.75" customHeight="1">
      <c r="I26" s="80" t="s">
        <v>92</v>
      </c>
      <c r="J26" s="80"/>
      <c r="K26" s="80"/>
      <c r="L26" s="80"/>
      <c r="M26" s="80"/>
      <c r="N26" s="80"/>
    </row>
    <row r="27" spans="2:14" ht="21.75" customHeight="1">
      <c r="I27" s="80" t="s">
        <v>93</v>
      </c>
      <c r="J27" s="80"/>
      <c r="K27" s="80"/>
      <c r="L27" s="80"/>
      <c r="M27" s="80"/>
      <c r="N27" s="80"/>
    </row>
    <row r="28" spans="2:14" ht="21.75" customHeight="1">
      <c r="I28" s="80" t="s">
        <v>94</v>
      </c>
      <c r="J28" s="80"/>
      <c r="K28" s="80"/>
      <c r="L28" s="80"/>
      <c r="M28" s="80"/>
      <c r="N28" s="80"/>
    </row>
    <row r="30" spans="2:14" ht="19.5" customHeight="1">
      <c r="B30" s="74" t="s">
        <v>95</v>
      </c>
      <c r="C30" s="74"/>
      <c r="D30" s="74"/>
      <c r="E30" s="74"/>
      <c r="F30" s="74"/>
      <c r="G30" s="74"/>
      <c r="H30" s="74"/>
      <c r="I30" s="74"/>
      <c r="J30" s="74"/>
      <c r="K30" s="74"/>
      <c r="L30" s="74"/>
      <c r="M30" s="74"/>
      <c r="N30" s="74"/>
    </row>
    <row r="31" spans="2:14" ht="15" customHeight="1">
      <c r="B31" s="81" t="s">
        <v>96</v>
      </c>
      <c r="C31" s="81"/>
      <c r="D31" s="81"/>
      <c r="E31" s="81"/>
      <c r="F31" s="81" t="s">
        <v>97</v>
      </c>
      <c r="G31" s="81"/>
      <c r="H31" s="81"/>
      <c r="I31" s="81"/>
      <c r="J31" s="81"/>
      <c r="K31" s="81" t="s">
        <v>98</v>
      </c>
      <c r="L31" s="81"/>
      <c r="M31" s="81"/>
      <c r="N31" s="81"/>
    </row>
    <row r="32" spans="2:14" ht="15" customHeight="1">
      <c r="B32" s="79" t="s">
        <v>99</v>
      </c>
      <c r="C32" s="79"/>
      <c r="D32" s="79"/>
      <c r="E32" s="79"/>
      <c r="F32" s="79" t="s">
        <v>100</v>
      </c>
      <c r="G32" s="79"/>
      <c r="H32" s="79"/>
      <c r="I32" s="79"/>
      <c r="J32" s="79"/>
      <c r="K32" s="79" t="s">
        <v>101</v>
      </c>
      <c r="L32" s="79"/>
      <c r="M32" s="79"/>
      <c r="N32" s="79"/>
    </row>
    <row r="33" spans="2:14" ht="15" customHeight="1">
      <c r="B33" s="79" t="s">
        <v>102</v>
      </c>
      <c r="C33" s="79"/>
      <c r="D33" s="79"/>
      <c r="E33" s="79"/>
      <c r="F33" s="79" t="s">
        <v>103</v>
      </c>
      <c r="G33" s="79"/>
      <c r="H33" s="79"/>
      <c r="I33" s="79"/>
      <c r="J33" s="79"/>
      <c r="K33" s="79" t="s">
        <v>104</v>
      </c>
      <c r="L33" s="79"/>
      <c r="M33" s="79"/>
      <c r="N33" s="79"/>
    </row>
    <row r="34" spans="2:14" ht="15" customHeight="1">
      <c r="B34" s="79" t="s">
        <v>105</v>
      </c>
      <c r="C34" s="79"/>
      <c r="D34" s="79"/>
      <c r="E34" s="79"/>
      <c r="F34" s="79" t="s">
        <v>106</v>
      </c>
      <c r="G34" s="79"/>
      <c r="H34" s="79"/>
      <c r="I34" s="79"/>
      <c r="J34" s="79"/>
      <c r="K34" s="79" t="s">
        <v>107</v>
      </c>
      <c r="L34" s="79"/>
      <c r="M34" s="79"/>
      <c r="N34" s="79"/>
    </row>
    <row r="35" spans="2:14" ht="15" customHeight="1">
      <c r="B35" s="79" t="s">
        <v>108</v>
      </c>
      <c r="C35" s="79"/>
      <c r="D35" s="79"/>
      <c r="E35" s="79"/>
      <c r="F35" s="79" t="s">
        <v>109</v>
      </c>
      <c r="G35" s="79"/>
      <c r="H35" s="79"/>
      <c r="I35" s="79"/>
      <c r="J35" s="79"/>
      <c r="K35" s="79" t="s">
        <v>110</v>
      </c>
      <c r="L35" s="79"/>
      <c r="M35" s="79"/>
      <c r="N35" s="79"/>
    </row>
    <row r="36" spans="2:14" ht="15" customHeight="1">
      <c r="B36" s="79" t="s">
        <v>111</v>
      </c>
      <c r="C36" s="79"/>
      <c r="D36" s="79"/>
      <c r="E36" s="79"/>
      <c r="F36" s="79" t="s">
        <v>112</v>
      </c>
      <c r="G36" s="79"/>
      <c r="H36" s="79"/>
      <c r="I36" s="79"/>
      <c r="J36" s="79"/>
    </row>
    <row r="37" spans="2:14" ht="15" customHeight="1">
      <c r="B37" s="79" t="s">
        <v>113</v>
      </c>
      <c r="C37" s="79"/>
      <c r="D37" s="79"/>
      <c r="E37" s="79"/>
      <c r="F37" s="79" t="s">
        <v>114</v>
      </c>
      <c r="G37" s="79"/>
      <c r="H37" s="79"/>
      <c r="I37" s="79"/>
      <c r="J37" s="79"/>
    </row>
    <row r="38" spans="2:14" ht="15" customHeight="1">
      <c r="B38" s="79" t="s">
        <v>115</v>
      </c>
      <c r="C38" s="79"/>
      <c r="D38" s="79"/>
      <c r="E38" s="79"/>
      <c r="F38" s="79" t="s">
        <v>116</v>
      </c>
      <c r="G38" s="79"/>
      <c r="H38" s="79"/>
      <c r="I38" s="79"/>
      <c r="J38" s="79"/>
    </row>
    <row r="39" spans="2:14" ht="15" customHeight="1">
      <c r="B39" s="79" t="s">
        <v>117</v>
      </c>
      <c r="C39" s="79"/>
      <c r="D39" s="79"/>
      <c r="E39" s="79"/>
      <c r="F39" s="79" t="s">
        <v>118</v>
      </c>
      <c r="G39" s="79"/>
      <c r="H39" s="79"/>
      <c r="I39" s="79"/>
      <c r="J39" s="79"/>
    </row>
    <row r="40" spans="2:14" ht="15" customHeight="1">
      <c r="B40" s="79" t="s">
        <v>119</v>
      </c>
      <c r="C40" s="79"/>
      <c r="D40" s="79"/>
      <c r="E40" s="79"/>
    </row>
    <row r="41" spans="2:14" ht="15" customHeight="1">
      <c r="B41" s="79" t="s">
        <v>120</v>
      </c>
      <c r="C41" s="79"/>
      <c r="D41" s="79"/>
      <c r="E41" s="79"/>
    </row>
    <row r="42" spans="2:14" ht="15" customHeight="1">
      <c r="B42" s="79" t="s">
        <v>121</v>
      </c>
      <c r="C42" s="79"/>
      <c r="D42" s="79"/>
      <c r="E42" s="79"/>
    </row>
    <row r="44" spans="2:14" ht="19.5" customHeight="1">
      <c r="B44" s="78" t="s">
        <v>122</v>
      </c>
      <c r="C44" s="78"/>
      <c r="D44" s="78"/>
      <c r="E44" s="78"/>
      <c r="F44" s="78"/>
      <c r="G44" s="78"/>
      <c r="H44" s="78"/>
      <c r="I44" s="78"/>
      <c r="J44" s="78"/>
      <c r="K44" s="78"/>
      <c r="L44" s="78"/>
      <c r="M44" s="78"/>
      <c r="N44" s="78"/>
    </row>
    <row r="45" spans="2:14" ht="18" customHeight="1">
      <c r="B45" s="144" t="s">
        <v>123</v>
      </c>
      <c r="C45" s="144"/>
      <c r="D45" s="144"/>
      <c r="E45" s="144"/>
      <c r="F45" s="77" t="s">
        <v>124</v>
      </c>
      <c r="G45" s="77"/>
      <c r="H45" s="77"/>
      <c r="I45" s="77"/>
      <c r="J45" s="77"/>
      <c r="K45" s="77"/>
      <c r="L45" s="77"/>
      <c r="M45" s="77"/>
      <c r="N45" s="77"/>
    </row>
    <row r="46" spans="2:14" ht="18" customHeight="1">
      <c r="B46" s="145" t="s">
        <v>125</v>
      </c>
      <c r="C46" s="145"/>
      <c r="D46" s="145"/>
      <c r="E46" s="145"/>
      <c r="F46" s="77" t="s">
        <v>126</v>
      </c>
      <c r="G46" s="77"/>
      <c r="H46" s="77"/>
      <c r="I46" s="77"/>
      <c r="J46" s="77"/>
      <c r="K46" s="77"/>
      <c r="L46" s="77"/>
      <c r="M46" s="77"/>
      <c r="N46" s="77"/>
    </row>
    <row r="47" spans="2:14" ht="18" customHeight="1">
      <c r="B47" s="146" t="s">
        <v>127</v>
      </c>
      <c r="C47" s="146"/>
      <c r="D47" s="146"/>
      <c r="E47" s="146"/>
      <c r="F47" s="77" t="s">
        <v>128</v>
      </c>
      <c r="G47" s="77"/>
      <c r="H47" s="77"/>
      <c r="I47" s="77"/>
      <c r="J47" s="77"/>
      <c r="K47" s="77"/>
      <c r="L47" s="77"/>
      <c r="M47" s="77"/>
      <c r="N47" s="77"/>
    </row>
    <row r="48" spans="2:14" ht="18" customHeight="1">
      <c r="B48" s="147" t="s">
        <v>129</v>
      </c>
      <c r="C48" s="147"/>
      <c r="D48" s="147"/>
      <c r="E48" s="147"/>
      <c r="F48" s="77" t="s">
        <v>129</v>
      </c>
      <c r="G48" s="77"/>
      <c r="H48" s="77"/>
      <c r="I48" s="77"/>
      <c r="J48" s="77"/>
      <c r="K48" s="77"/>
      <c r="L48" s="77"/>
      <c r="M48" s="77"/>
      <c r="N48" s="77"/>
    </row>
    <row r="49" spans="2:14" ht="18" customHeight="1">
      <c r="B49" s="148" t="s">
        <v>130</v>
      </c>
      <c r="C49" s="148"/>
      <c r="D49" s="148"/>
      <c r="E49" s="148"/>
      <c r="F49" s="77" t="s">
        <v>131</v>
      </c>
      <c r="G49" s="77"/>
      <c r="H49" s="77"/>
      <c r="I49" s="77"/>
      <c r="J49" s="77"/>
      <c r="K49" s="77"/>
      <c r="L49" s="77"/>
      <c r="M49" s="77"/>
      <c r="N49" s="77"/>
    </row>
    <row r="51" spans="2:14" ht="15" customHeight="1">
      <c r="B51" s="149" t="s">
        <v>132</v>
      </c>
      <c r="C51" s="149"/>
      <c r="D51" s="149"/>
      <c r="E51" s="149"/>
      <c r="F51" s="149"/>
      <c r="G51" s="149"/>
      <c r="H51" s="149"/>
      <c r="I51" s="149"/>
      <c r="J51" s="149"/>
      <c r="K51" s="149"/>
      <c r="L51" s="149"/>
      <c r="M51" s="149"/>
      <c r="N51" s="149"/>
    </row>
    <row r="52" spans="2:14">
      <c r="B52" s="149"/>
      <c r="C52" s="149"/>
      <c r="D52" s="149"/>
      <c r="E52" s="149"/>
      <c r="F52" s="149"/>
      <c r="G52" s="149"/>
      <c r="H52" s="149"/>
      <c r="I52" s="149"/>
      <c r="J52" s="149"/>
      <c r="K52" s="149"/>
      <c r="L52" s="149"/>
      <c r="M52" s="149"/>
      <c r="N52" s="149"/>
    </row>
  </sheetData>
  <sheetProtection formatColumns="0" formatRows="0"/>
  <mergeCells count="76">
    <mergeCell ref="B2:N2"/>
    <mergeCell ref="B3:N3"/>
    <mergeCell ref="B4:I4"/>
    <mergeCell ref="J4:N4"/>
    <mergeCell ref="B6:G6"/>
    <mergeCell ref="I6:N6"/>
    <mergeCell ref="B7:G7"/>
    <mergeCell ref="I7:N11"/>
    <mergeCell ref="B8:G8"/>
    <mergeCell ref="B9:G9"/>
    <mergeCell ref="B10:G10"/>
    <mergeCell ref="B11:G11"/>
    <mergeCell ref="B12:G12"/>
    <mergeCell ref="B13:G13"/>
    <mergeCell ref="I13:N13"/>
    <mergeCell ref="B14:G14"/>
    <mergeCell ref="I14:N15"/>
    <mergeCell ref="B15:G15"/>
    <mergeCell ref="B16:G16"/>
    <mergeCell ref="I16:N17"/>
    <mergeCell ref="B17:G17"/>
    <mergeCell ref="B18:G18"/>
    <mergeCell ref="I18:N19"/>
    <mergeCell ref="B19:G19"/>
    <mergeCell ref="B20:G20"/>
    <mergeCell ref="I20:N21"/>
    <mergeCell ref="B21:G21"/>
    <mergeCell ref="B22:G22"/>
    <mergeCell ref="B23:G23"/>
    <mergeCell ref="I23:N23"/>
    <mergeCell ref="B24:G24"/>
    <mergeCell ref="I24:N24"/>
    <mergeCell ref="B25:G25"/>
    <mergeCell ref="I25:N25"/>
    <mergeCell ref="I26:N26"/>
    <mergeCell ref="I27:N27"/>
    <mergeCell ref="I28:N28"/>
    <mergeCell ref="B30:N30"/>
    <mergeCell ref="B31:E31"/>
    <mergeCell ref="F31:J31"/>
    <mergeCell ref="K31:N31"/>
    <mergeCell ref="B32:E32"/>
    <mergeCell ref="F32:J32"/>
    <mergeCell ref="K32:N32"/>
    <mergeCell ref="B33:E33"/>
    <mergeCell ref="F33:J33"/>
    <mergeCell ref="K33:N33"/>
    <mergeCell ref="B34:E34"/>
    <mergeCell ref="F34:J34"/>
    <mergeCell ref="K34:N34"/>
    <mergeCell ref="B35:E35"/>
    <mergeCell ref="F35:J35"/>
    <mergeCell ref="K35:N35"/>
    <mergeCell ref="B36:E36"/>
    <mergeCell ref="F36:J36"/>
    <mergeCell ref="B37:E37"/>
    <mergeCell ref="F37:J37"/>
    <mergeCell ref="B38:E38"/>
    <mergeCell ref="F38:J38"/>
    <mergeCell ref="B39:E39"/>
    <mergeCell ref="F39:J39"/>
    <mergeCell ref="B40:E40"/>
    <mergeCell ref="B41:E41"/>
    <mergeCell ref="B42:E42"/>
    <mergeCell ref="B44:N44"/>
    <mergeCell ref="B45:E45"/>
    <mergeCell ref="F45:N45"/>
    <mergeCell ref="B46:E46"/>
    <mergeCell ref="F46:N46"/>
    <mergeCell ref="B51:N52"/>
    <mergeCell ref="B47:E47"/>
    <mergeCell ref="F47:N47"/>
    <mergeCell ref="B48:E48"/>
    <mergeCell ref="F48:N48"/>
    <mergeCell ref="B49:E49"/>
    <mergeCell ref="F49:N49"/>
  </mergeCells>
  <hyperlinks>
    <hyperlink ref="I24" location="'INVESTOR QUESTIONNAIRE'!A1" display="►  Investor Questionnaire" xr:uid="{00000000-0004-0000-0000-000000000000}"/>
    <hyperlink ref="I25" location="'YOUR INVESTMENT ROUTE'!A1" display="►  Your Investment Route" xr:uid="{00000000-0004-0000-0000-000001000000}"/>
    <hyperlink ref="I26" location="'MASTER DECISION TREE'!A1" display="►  Master Decision Tree" xr:uid="{00000000-0004-0000-0000-000002000000}"/>
    <hyperlink ref="I27" location="'GO-LIVE CHECKLIST'!A1" display="►  Go-Live Checklist" xr:uid="{00000000-0004-0000-0000-000003000000}"/>
    <hyperlink ref="I28" location="'LEGAL BASIS'!A1" display="►  Legal Basis" xr:uid="{00000000-0004-0000-0000-000004000000}"/>
    <hyperlink ref="B32" location="'R1 – GREENFIELD ORDINARY'!A1" display="R1 – GREENFIELD ORDINARY" xr:uid="{00000000-0004-0000-0000-000005000000}"/>
    <hyperlink ref="F32" location="'MARKET ACCESS'!A1" display="MARKET ACCESS" xr:uid="{00000000-0004-0000-0000-000006000000}"/>
    <hyperlink ref="K32" location="'MASTER PROCEDURE MATRIX'!A1" display="MASTER PROCEDURE MATRIX" xr:uid="{00000000-0004-0000-0000-000007000000}"/>
    <hyperlink ref="B33" location="'R2 – INVESTMENT POLICY PROJECT'!A1" display="R2 – INVESTMENT POLICY PROJECT" xr:uid="{00000000-0004-0000-0000-000008000000}"/>
    <hyperlink ref="F33" location="'LAND &amp; PREMISES'!A1" display="LAND &amp; PREMISES" xr:uid="{00000000-0004-0000-0000-000009000000}"/>
    <hyperlink ref="K33" location="'GO-LIVE CHECKLIST'!A1" display="GO-LIVE CHECKLIST" xr:uid="{00000000-0004-0000-0000-00000A000000}"/>
    <hyperlink ref="B34" location="'R3 – LAND · AUCTION · BIDDING'!A1" display="R3 – LAND · AUCTION · BIDDING" xr:uid="{00000000-0004-0000-0000-00000B000000}"/>
    <hyperlink ref="F34" location="'FX &amp; CAPITAL'!A1" display="FX &amp; CAPITAL" xr:uid="{00000000-0004-0000-0000-00000C000000}"/>
    <hyperlink ref="K34" location="'LEGAL BASIS'!A1" display="LEGAL BASIS" xr:uid="{00000000-0004-0000-0000-00000D000000}"/>
    <hyperlink ref="B35" location="'R4 – SPECIAL INVESTMENT PROC'!A1" display="R4 – SPECIAL INVESTMENT PROC" xr:uid="{00000000-0004-0000-0000-00000E000000}"/>
    <hyperlink ref="F35" location="'CONSTRUCTION · ENV · FIRE'!A1" display="CONSTRUCTION · ENV · FIRE" xr:uid="{00000000-0004-0000-0000-00000F000000}"/>
    <hyperlink ref="K35" location="'GLOSSARY'!A1" display="GLOSSARY" xr:uid="{00000000-0004-0000-0000-000010000000}"/>
    <hyperlink ref="B36" location="'R5 – M&amp;A NO PRIOR APPROVAL'!A1" display="R5 – M&amp;A NO PRIOR APPROVAL" xr:uid="{00000000-0004-0000-0000-000011000000}"/>
    <hyperlink ref="F36" location="'SECTOR LICENCES'!A1" display="SECTOR LICENCES" xr:uid="{00000000-0004-0000-0000-000012000000}"/>
    <hyperlink ref="B37" location="'R6 – M&amp;A PRIOR APPROVAL'!A1" display="R6 – M&amp;A PRIOR APPROVAL" xr:uid="{00000000-0004-0000-0000-000013000000}"/>
    <hyperlink ref="F37" location="'EMPLOYMENT &amp; IMMIGRATION'!A1" display="EMPLOYMENT &amp; IMMIGRATION" xr:uid="{00000000-0004-0000-0000-000014000000}"/>
    <hyperlink ref="B38" location="'R7 – PROJECT ACQUISITION'!A1" display="R7 – PROJECT ACQUISITION" xr:uid="{00000000-0004-0000-0000-000015000000}"/>
    <hyperlink ref="F38" location="'TAX · ACCOUNTING · E-INVOICE'!A1" display="TAX · ACCOUNTING · E-INVOICE" xr:uid="{00000000-0004-0000-0000-000016000000}"/>
    <hyperlink ref="B39" location="'R8 – BCC'!A1" display="R8 – BCC" xr:uid="{00000000-0004-0000-0000-000017000000}"/>
    <hyperlink ref="F39" location="'DATA · CYBER · COMPLIANCE'!A1" display="DATA · CYBER · COMPLIANCE" xr:uid="{00000000-0004-0000-0000-000018000000}"/>
    <hyperlink ref="B40" location="'R9 – DOWNSTREAM FIE INVESTMENT'!A1" display="R9 – DOWNSTREAM FIE INVESTMENT" xr:uid="{00000000-0004-0000-0000-000019000000}"/>
    <hyperlink ref="B41" location="'R10 – PPP'!A1" display="R10 – PPP" xr:uid="{00000000-0004-0000-0000-00001A000000}"/>
    <hyperlink ref="B42" location="'BRANCH · REPRESENTATIVE OFFICE'!A1" display="BRANCH · REPRESENTATIVE OFFICE" xr:uid="{00000000-0004-0000-0000-00001B000000}"/>
  </hyperlinks>
  <printOptions horizontalCentered="1"/>
  <pageMargins left="0.4" right="0.4" top="0.55000000000000004" bottom="0.6" header="0.511811023622047" footer="0.5"/>
  <pageSetup paperSize="9" orientation="portrait" horizontalDpi="300" verticalDpi="300"/>
  <headerFooter>
    <oddFooter>&amp;L&amp;8 Trinh Ngoc Nam – Vietnam Foreign Investment Navigator 2026&amp;C&amp;8 Legal cut-off: 18 September 2026. Not legal advice.&amp;R&amp;8 &amp;A –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9A227"/>
    <pageSetUpPr fitToPage="1"/>
  </sheetPr>
  <dimension ref="A1:F51"/>
  <sheetViews>
    <sheetView showGridLines="0" zoomScaleNormal="100" workbookViewId="0">
      <pane ySplit="4" topLeftCell="A44" activePane="bottomLeft" state="frozen"/>
      <selection pane="bottomLeft" activeCell="B49" sqref="B49:C49"/>
    </sheetView>
  </sheetViews>
  <sheetFormatPr defaultColWidth="8.7109375" defaultRowHeight="14.45"/>
  <cols>
    <col min="1" max="1" width="2" customWidth="1"/>
    <col min="2" max="2" width="5" customWidth="1"/>
    <col min="3" max="3" width="62" customWidth="1"/>
    <col min="4" max="4" width="44" customWidth="1"/>
    <col min="5" max="5" width="58" customWidth="1"/>
  </cols>
  <sheetData>
    <row r="1" spans="1:6" ht="30" customHeight="1">
      <c r="A1" s="1"/>
      <c r="B1" s="75" t="s">
        <v>133</v>
      </c>
      <c r="C1" s="75"/>
      <c r="D1" s="75"/>
      <c r="E1" s="75"/>
      <c r="F1" s="1"/>
    </row>
    <row r="2" spans="1:6" ht="18" customHeight="1">
      <c r="A2" s="1"/>
      <c r="B2" s="76" t="s">
        <v>134</v>
      </c>
      <c r="C2" s="76"/>
      <c r="D2" s="76"/>
      <c r="E2" s="76"/>
      <c r="F2" s="1"/>
    </row>
    <row r="3" spans="1:6" ht="18" customHeight="1">
      <c r="C3" s="2" t="s">
        <v>135</v>
      </c>
      <c r="D3" s="2" t="s">
        <v>136</v>
      </c>
      <c r="E3" s="2" t="s">
        <v>137</v>
      </c>
    </row>
    <row r="4" spans="1:6" ht="6" customHeight="1"/>
    <row r="5" spans="1:6" ht="30" customHeight="1">
      <c r="B5" s="96" t="s">
        <v>138</v>
      </c>
      <c r="C5" s="96"/>
      <c r="D5" s="96"/>
      <c r="E5" s="96"/>
    </row>
    <row r="6" spans="1:6" ht="18" customHeight="1">
      <c r="C6" s="45" t="s">
        <v>139</v>
      </c>
      <c r="D6" s="39" t="s">
        <v>140</v>
      </c>
      <c r="E6" s="40" t="s">
        <v>141</v>
      </c>
    </row>
    <row r="8" spans="1:6" ht="24" customHeight="1">
      <c r="B8" s="97" t="s">
        <v>142</v>
      </c>
      <c r="C8" s="97"/>
      <c r="D8" s="97"/>
      <c r="E8" s="97"/>
    </row>
    <row r="9" spans="1:6" ht="19.5" customHeight="1">
      <c r="B9" s="74" t="s">
        <v>143</v>
      </c>
      <c r="C9" s="74"/>
      <c r="D9" s="74"/>
      <c r="E9" s="74"/>
    </row>
    <row r="10" spans="1:6" ht="24" customHeight="1">
      <c r="B10" s="3">
        <v>1</v>
      </c>
      <c r="C10" s="44" t="s">
        <v>144</v>
      </c>
      <c r="D10" s="39"/>
      <c r="E10" s="4" t="s">
        <v>145</v>
      </c>
    </row>
    <row r="11" spans="1:6" ht="24" customHeight="1">
      <c r="B11" s="3">
        <v>2</v>
      </c>
      <c r="C11" s="44" t="s">
        <v>146</v>
      </c>
      <c r="D11" s="39"/>
      <c r="E11" s="4" t="s">
        <v>147</v>
      </c>
    </row>
    <row r="12" spans="1:6" ht="33.75" customHeight="1">
      <c r="B12" s="3">
        <v>3</v>
      </c>
      <c r="C12" s="44" t="s">
        <v>148</v>
      </c>
      <c r="D12" s="39"/>
      <c r="E12" s="4" t="s">
        <v>149</v>
      </c>
    </row>
    <row r="13" spans="1:6" ht="33.75" customHeight="1">
      <c r="B13" s="3">
        <v>4</v>
      </c>
      <c r="C13" s="44" t="s">
        <v>150</v>
      </c>
      <c r="D13" s="5"/>
      <c r="E13" s="4" t="s">
        <v>151</v>
      </c>
    </row>
    <row r="14" spans="1:6" ht="31.5" customHeight="1">
      <c r="B14" s="3">
        <v>5</v>
      </c>
      <c r="C14" s="44" t="s">
        <v>152</v>
      </c>
      <c r="D14" s="40" t="str">
        <f>IF($D$13&lt;&gt;"",IF($D$13&gt;0.5,"Yes","No"),IF(OR($D$12="Existing Vietnam company",$D$10="Vietnam-incorporated company with foreign ownership"),"Enter % in Q4",IF($D$12="Direct","Not applicable - direct investment","")))</f>
        <v/>
      </c>
      <c r="E14" s="4" t="s">
        <v>153</v>
      </c>
    </row>
    <row r="16" spans="1:6" ht="19.5" customHeight="1">
      <c r="B16" s="74" t="s">
        <v>154</v>
      </c>
      <c r="C16" s="74"/>
      <c r="D16" s="74"/>
      <c r="E16" s="74"/>
    </row>
    <row r="17" spans="2:5" ht="24" customHeight="1">
      <c r="B17" s="3">
        <v>6</v>
      </c>
      <c r="C17" s="44" t="s">
        <v>155</v>
      </c>
      <c r="D17" s="39"/>
      <c r="E17" s="4" t="s">
        <v>156</v>
      </c>
    </row>
    <row r="18" spans="2:5" ht="31.5" customHeight="1">
      <c r="B18" s="3">
        <v>7</v>
      </c>
      <c r="C18" s="44" t="s">
        <v>157</v>
      </c>
      <c r="D18" s="39"/>
      <c r="E18" s="4" t="s">
        <v>158</v>
      </c>
    </row>
    <row r="19" spans="2:5" ht="24" customHeight="1">
      <c r="B19" s="3">
        <v>8</v>
      </c>
      <c r="C19" s="44" t="s">
        <v>159</v>
      </c>
      <c r="D19" s="39"/>
      <c r="E19" s="4" t="s">
        <v>160</v>
      </c>
    </row>
    <row r="20" spans="2:5" ht="24" customHeight="1">
      <c r="B20" s="3">
        <v>9</v>
      </c>
      <c r="C20" s="44" t="s">
        <v>161</v>
      </c>
      <c r="D20" s="39"/>
      <c r="E20" s="4" t="s">
        <v>162</v>
      </c>
    </row>
    <row r="21" spans="2:5" ht="24" customHeight="1">
      <c r="B21" s="3">
        <v>10</v>
      </c>
      <c r="C21" s="44" t="s">
        <v>163</v>
      </c>
      <c r="D21" s="6"/>
      <c r="E21" s="4" t="s">
        <v>164</v>
      </c>
    </row>
    <row r="22" spans="2:5" ht="24" customHeight="1">
      <c r="B22" s="3">
        <v>11</v>
      </c>
      <c r="C22" s="44" t="s">
        <v>165</v>
      </c>
      <c r="D22" s="7"/>
      <c r="E22" s="4" t="s">
        <v>166</v>
      </c>
    </row>
    <row r="24" spans="2:5" ht="19.5" customHeight="1">
      <c r="B24" s="74" t="s">
        <v>167</v>
      </c>
      <c r="C24" s="74"/>
      <c r="D24" s="74"/>
      <c r="E24" s="74"/>
    </row>
    <row r="25" spans="2:5" ht="33.75" customHeight="1">
      <c r="B25" s="3">
        <v>12</v>
      </c>
      <c r="C25" s="44" t="s">
        <v>168</v>
      </c>
      <c r="D25" s="5"/>
      <c r="E25" s="4" t="s">
        <v>169</v>
      </c>
    </row>
    <row r="26" spans="2:5" ht="33.75" customHeight="1">
      <c r="B26" s="3">
        <v>13</v>
      </c>
      <c r="C26" s="44" t="s">
        <v>170</v>
      </c>
      <c r="D26" s="5"/>
      <c r="E26" s="4" t="s">
        <v>171</v>
      </c>
    </row>
    <row r="27" spans="2:5" ht="31.5" customHeight="1">
      <c r="B27" s="3">
        <v>14</v>
      </c>
      <c r="C27" s="44" t="s">
        <v>172</v>
      </c>
      <c r="D27" s="40" t="str">
        <f>IF(OR($D$25="",$D$26=""),IF($D$26="","",IF('YOUR INVESTMENT ROUTE'!$D$77="MA","Enter Q12 (0% if none)","Not applicable - no Target")),IF($D$26&lt;=$D$25,"No increase",IF(AND($D$25&lt;=0.5,$D$26&gt;0.5),"Increases - crosses above 50%",IF($D$25&gt;0.5,"Increases - already above 50%","Increases - stays at or below 50%"))))</f>
        <v/>
      </c>
      <c r="E27" s="4" t="s">
        <v>173</v>
      </c>
    </row>
    <row r="28" spans="2:5" ht="31.5" customHeight="1">
      <c r="B28" s="3">
        <v>15</v>
      </c>
      <c r="C28" s="44" t="s">
        <v>174</v>
      </c>
      <c r="D28" s="39"/>
      <c r="E28" s="4" t="s">
        <v>175</v>
      </c>
    </row>
    <row r="29" spans="2:5" ht="33.75" customHeight="1">
      <c r="B29" s="3">
        <v>16</v>
      </c>
      <c r="C29" s="44" t="s">
        <v>176</v>
      </c>
      <c r="D29" s="39"/>
      <c r="E29" s="4"/>
    </row>
    <row r="30" spans="2:5" ht="31.5" customHeight="1">
      <c r="B30" s="3">
        <v>17</v>
      </c>
      <c r="C30" s="44" t="s">
        <v>177</v>
      </c>
      <c r="D30" s="39"/>
      <c r="E30" s="4" t="s">
        <v>178</v>
      </c>
    </row>
    <row r="31" spans="2:5" ht="24" customHeight="1">
      <c r="B31" s="3">
        <v>18</v>
      </c>
      <c r="C31" s="44" t="s">
        <v>179</v>
      </c>
      <c r="D31" s="39"/>
      <c r="E31" s="4"/>
    </row>
    <row r="33" spans="2:5" ht="19.5" customHeight="1">
      <c r="B33" s="74" t="s">
        <v>180</v>
      </c>
      <c r="C33" s="74"/>
      <c r="D33" s="74"/>
      <c r="E33" s="74"/>
    </row>
    <row r="34" spans="2:5" ht="24" customHeight="1">
      <c r="B34" s="3">
        <v>19</v>
      </c>
      <c r="C34" s="44" t="s">
        <v>181</v>
      </c>
      <c r="D34" s="39"/>
      <c r="E34" s="4" t="s">
        <v>182</v>
      </c>
    </row>
    <row r="35" spans="2:5" ht="24" customHeight="1">
      <c r="B35" s="3">
        <v>20</v>
      </c>
      <c r="C35" s="44" t="s">
        <v>183</v>
      </c>
      <c r="D35" s="6"/>
      <c r="E35" s="4" t="s">
        <v>184</v>
      </c>
    </row>
    <row r="36" spans="2:5" ht="24" customHeight="1">
      <c r="B36" s="3">
        <v>21</v>
      </c>
      <c r="C36" s="44" t="s">
        <v>185</v>
      </c>
      <c r="D36" s="39"/>
      <c r="E36" s="4"/>
    </row>
    <row r="37" spans="2:5" ht="24" customHeight="1">
      <c r="B37" s="3">
        <v>22</v>
      </c>
      <c r="C37" s="44" t="s">
        <v>186</v>
      </c>
      <c r="D37" s="39"/>
      <c r="E37" s="4"/>
    </row>
    <row r="38" spans="2:5" ht="24" customHeight="1">
      <c r="B38" s="3">
        <v>23</v>
      </c>
      <c r="C38" s="44" t="s">
        <v>187</v>
      </c>
      <c r="D38" s="39"/>
      <c r="E38" s="4"/>
    </row>
    <row r="40" spans="2:5" ht="24" customHeight="1">
      <c r="B40" s="94" t="s">
        <v>188</v>
      </c>
      <c r="C40" s="94"/>
      <c r="D40" s="94"/>
      <c r="E40" s="94"/>
    </row>
    <row r="41" spans="2:5" ht="30" customHeight="1">
      <c r="B41" s="95" t="s">
        <v>189</v>
      </c>
      <c r="C41" s="95"/>
      <c r="D41" s="95"/>
      <c r="E41" s="95"/>
    </row>
    <row r="42" spans="2:5" ht="31.5" customHeight="1">
      <c r="B42" s="8" t="s">
        <v>190</v>
      </c>
      <c r="C42" s="44" t="s">
        <v>191</v>
      </c>
      <c r="D42" s="9"/>
      <c r="E42" s="4" t="s">
        <v>192</v>
      </c>
    </row>
    <row r="43" spans="2:5" ht="24" customHeight="1">
      <c r="B43" s="8" t="s">
        <v>193</v>
      </c>
      <c r="C43" s="44" t="s">
        <v>194</v>
      </c>
      <c r="D43" s="9"/>
      <c r="E43" s="10" t="s">
        <v>195</v>
      </c>
    </row>
    <row r="44" spans="2:5" ht="33.75" customHeight="1">
      <c r="B44" s="8" t="s">
        <v>196</v>
      </c>
      <c r="C44" s="44" t="s">
        <v>197</v>
      </c>
      <c r="D44" s="9"/>
      <c r="E44" s="4" t="s">
        <v>198</v>
      </c>
    </row>
    <row r="45" spans="2:5" ht="24" customHeight="1">
      <c r="B45" s="8" t="s">
        <v>199</v>
      </c>
      <c r="C45" s="44" t="s">
        <v>200</v>
      </c>
      <c r="D45" s="9"/>
      <c r="E45" s="4" t="s">
        <v>201</v>
      </c>
    </row>
    <row r="46" spans="2:5" ht="24" customHeight="1">
      <c r="B46" s="8" t="s">
        <v>202</v>
      </c>
      <c r="C46" s="44" t="s">
        <v>203</v>
      </c>
      <c r="D46" s="9"/>
      <c r="E46" s="4" t="s">
        <v>204</v>
      </c>
    </row>
    <row r="47" spans="2:5" ht="33.75" customHeight="1">
      <c r="B47" s="8" t="s">
        <v>205</v>
      </c>
      <c r="C47" s="44" t="s">
        <v>206</v>
      </c>
      <c r="D47" s="9"/>
      <c r="E47" s="10" t="s">
        <v>207</v>
      </c>
    </row>
    <row r="49" spans="2:5" ht="24" customHeight="1">
      <c r="B49" s="93" t="s">
        <v>208</v>
      </c>
      <c r="C49" s="93"/>
    </row>
    <row r="51" spans="2:5" ht="15.75" customHeight="1">
      <c r="B51" s="73" t="s">
        <v>132</v>
      </c>
      <c r="C51" s="73"/>
      <c r="D51" s="73"/>
      <c r="E51" s="73"/>
    </row>
  </sheetData>
  <sheetProtection formatColumns="0" formatRows="0"/>
  <mergeCells count="12">
    <mergeCell ref="B1:E1"/>
    <mergeCell ref="B2:E2"/>
    <mergeCell ref="B5:E5"/>
    <mergeCell ref="B8:E8"/>
    <mergeCell ref="B9:E9"/>
    <mergeCell ref="B49:C49"/>
    <mergeCell ref="B51:E51"/>
    <mergeCell ref="B16:E16"/>
    <mergeCell ref="B24:E24"/>
    <mergeCell ref="B33:E33"/>
    <mergeCell ref="B40:E40"/>
    <mergeCell ref="B41:E41"/>
  </mergeCells>
  <dataValidations count="24">
    <dataValidation type="list" allowBlank="1" showInputMessage="1" showErrorMessage="1" errorTitle="Check your entry" error="Select one of the options in the dropdown." promptTitle="Question 1" prompt="Choose one option from the list." sqref="D10" xr:uid="{00000000-0002-0000-0100-000000000000}">
      <formula1>"Foreign individual,Foreign company,Vietnam-incorporated company with foreign ownership,Investment fund / institutional investor,Other"</formula1>
      <formula2>0</formula2>
    </dataValidation>
    <dataValidation type="list" allowBlank="1" showInputMessage="1" showErrorMessage="1" errorTitle="Check your entry" error="Select one of the options in the dropdown." promptTitle="Question 3" prompt="Choose one option from the list." sqref="D12" xr:uid="{00000000-0002-0000-0100-000001000000}">
      <formula1>"Direct,Existing Vietnam company"</formula1>
      <formula2>0</formula2>
    </dataValidation>
    <dataValidation type="decimal" allowBlank="1" showInputMessage="1" showErrorMessage="1" errorTitle="Check your entry" error="Enter a percentage between 0% and 100% (for example 65%)." promptTitle="Question 4" prompt="Enter a percentage between 0% and 100%." sqref="D13" xr:uid="{00000000-0002-0000-0100-000002000000}">
      <formula1>0</formula1>
      <formula2>1</formula2>
    </dataValidation>
    <dataValidation type="list" allowBlank="1" showInputMessage="1" showErrorMessage="1" errorTitle="Check your entry" error="Select one of the options in the dropdown." promptTitle="Question 6" prompt="Choose one option from the list." sqref="D17" xr:uid="{00000000-0002-0000-0100-000003000000}">
      <formula1>"Establish a new Vietnam company,Joint venture,Acquire shares / capital contribution,Subscribe for newly issued shares / capital,Acquire an investment project,BCC,PPP,Branch,Representative Office,Other"</formula1>
      <formula2>0</formula2>
    </dataValidation>
    <dataValidation type="list" allowBlank="1" showInputMessage="1" showErrorMessage="1" errorTitle="Check your entry" error="Select one of the options in the dropdown." promptTitle="Question 9" prompt="Choose one option from the list." sqref="D20" xr:uid="{00000000-0002-0000-0100-000004000000}">
      <formula1>"Industrial Park,Export Processing Zone,High-Tech Zone,Centralized Digital Technology Zone,Free Trade Zone,International Financial Centre,Economic Zone (functional area),Ordinary location,Unknown"</formula1>
      <formula2>0</formula2>
    </dataValidation>
    <dataValidation type="decimal" operator="greaterThanOrEqual" allowBlank="1" showInputMessage="1" showErrorMessage="1" errorTitle="Check your entry" error="Enter a number (no text)." promptTitle="Question 10" prompt="Enter a number." sqref="D21" xr:uid="{00000000-0002-0000-0100-000005000000}">
      <formula1>0</formula1>
      <formula2>0</formula2>
    </dataValidation>
    <dataValidation type="date" operator="greaterThan" allowBlank="1" showInputMessage="1" showErrorMessage="1" errorTitle="Check your entry" error="Enter a valid date." promptTitle="Question 11" prompt="Enter a date, e.g. 01-Mar-2027." sqref="D22" xr:uid="{00000000-0002-0000-0100-000006000000}">
      <formula1>36526</formula1>
      <formula2>0</formula2>
    </dataValidation>
    <dataValidation type="decimal" allowBlank="1" showInputMessage="1" showErrorMessage="1" errorTitle="Check your entry" error="Enter a percentage between 0% and 100% (for example 65%)." promptTitle="Question 12" prompt="Enter a percentage between 0% and 100%." sqref="D25" xr:uid="{00000000-0002-0000-0100-000007000000}">
      <formula1>0</formula1>
      <formula2>1</formula2>
    </dataValidation>
    <dataValidation type="decimal" allowBlank="1" showInputMessage="1" showErrorMessage="1" errorTitle="Check your entry" error="Enter a percentage between 0% and 100% (for example 65%)." promptTitle="Question 13" prompt="Enter a percentage between 0% and 100%." sqref="D26" xr:uid="{00000000-0002-0000-0100-000008000000}">
      <formula1>0</formula1>
      <formula2>1</formula2>
    </dataValidation>
    <dataValidation type="list" allowBlank="1" showInputMessage="1" showErrorMessage="1" errorTitle="Check your entry" error="Select one of the options in the dropdown." promptTitle="Question 15" prompt="Choose one option from the list." sqref="D28" xr:uid="{00000000-0002-0000-0100-000009000000}">
      <formula1>"Yes,No,Unknown"</formula1>
      <formula2>0</formula2>
    </dataValidation>
    <dataValidation type="list" allowBlank="1" showInputMessage="1" showErrorMessage="1" errorTitle="Check your entry" error="Select one of the options in the dropdown." promptTitle="Question 16" prompt="Choose one option from the list." sqref="D29" xr:uid="{00000000-0002-0000-0100-00000A000000}">
      <formula1>"Yes,No,Unknown"</formula1>
      <formula2>0</formula2>
    </dataValidation>
    <dataValidation type="list" allowBlank="1" showInputMessage="1" showErrorMessage="1" errorTitle="Check your entry" error="Select one of the options in the dropdown." promptTitle="Question 17" prompt="Choose one option from the list." sqref="D30" xr:uid="{00000000-0002-0000-0100-00000B000000}">
      <formula1>"No land,Land – ordinary location only,Land – island / border / coastal or security-sensitive area,Unknown"</formula1>
      <formula2>0</formula2>
    </dataValidation>
    <dataValidation type="list" allowBlank="1" showInputMessage="1" showErrorMessage="1" errorTitle="Check your entry" error="Select one of the options in the dropdown." promptTitle="Question 18" prompt="Choose one option from the list." sqref="D31" xr:uid="{00000000-0002-0000-0100-00000C000000}">
      <formula1>"Yes,No,Unknown"</formula1>
      <formula2>0</formula2>
    </dataValidation>
    <dataValidation type="list" allowBlank="1" showInputMessage="1" showErrorMessage="1" errorTitle="Check your entry" error="Select one of the options in the dropdown." promptTitle="Question 19" prompt="Choose one option from the list." sqref="D34" xr:uid="{00000000-0002-0000-0100-00000D000000}">
      <formula1>"No land needed,Office lease only,Lease / sublease in industrial park or zone,Investor already has land-use rights,State land without auction / bidding,Land-use-right auction,Investor-selection bidding,Acquisition of land-related project,Land route unknown"</formula1>
      <formula2>0</formula2>
    </dataValidation>
    <dataValidation type="decimal" operator="greaterThanOrEqual" allowBlank="1" showInputMessage="1" showErrorMessage="1" errorTitle="Check your entry" error="Enter a number (no text)." promptTitle="Question 20" prompt="Enter a number." sqref="D35" xr:uid="{00000000-0002-0000-0100-00000E000000}">
      <formula1>0</formula1>
      <formula2>0</formula2>
    </dataValidation>
    <dataValidation type="list" allowBlank="1" showInputMessage="1" showErrorMessage="1" errorTitle="Check your entry" error="Select one of the options in the dropdown." promptTitle="Question 21" prompt="Choose one option from the list." sqref="D36" xr:uid="{00000000-0002-0000-0100-00000F000000}">
      <formula1>"Yes,No"</formula1>
      <formula2>0</formula2>
    </dataValidation>
    <dataValidation type="list" allowBlank="1" showInputMessage="1" showErrorMessage="1" errorTitle="Check your entry" error="Select one of the options in the dropdown." promptTitle="Question 22" prompt="Choose one option from the list." sqref="D37" xr:uid="{00000000-0002-0000-0100-000010000000}">
      <formula1>"Yes,No"</formula1>
      <formula2>0</formula2>
    </dataValidation>
    <dataValidation type="list" allowBlank="1" showInputMessage="1" showErrorMessage="1" errorTitle="Check your entry" error="Select one of the options in the dropdown." promptTitle="Question 23" prompt="Choose one option from the list." sqref="D38" xr:uid="{00000000-0002-0000-0100-000011000000}">
      <formula1>"Yes,No"</formula1>
      <formula2>0</formula2>
    </dataValidation>
    <dataValidation type="list" allowBlank="1" showInputMessage="1" showErrorMessage="1" errorTitle="Check your entry" error="Select one of the options in the dropdown." promptTitle="Question L1" prompt="Choose one option from the list." sqref="D42" xr:uid="{00000000-0002-0000-0100-000012000000}">
      <formula1>"Not restricted,Conditional,Not open to foreign investors"</formula1>
      <formula2>0</formula2>
    </dataValidation>
    <dataValidation type="list" allowBlank="1" showInputMessage="1" showErrorMessage="1" errorTitle="Check your entry" error="Select one of the options in the dropdown." promptTitle="Question L2" prompt="Choose one option from the list." sqref="D43" xr:uid="{00000000-0002-0000-0100-000013000000}">
      <formula1>"Yes,No"</formula1>
      <formula2>0</formula2>
    </dataValidation>
    <dataValidation type="list" allowBlank="1" showInputMessage="1" showErrorMessage="1" errorTitle="Check your entry" error="Select one of the options in the dropdown." promptTitle="Question L3" prompt="Choose one option from the list." sqref="D44" xr:uid="{00000000-0002-0000-0100-000014000000}">
      <formula1>"Excluded,Not excluded"</formula1>
      <formula2>0</formula2>
    </dataValidation>
    <dataValidation type="list" allowBlank="1" showInputMessage="1" showErrorMessage="1" errorTitle="Check your entry" error="Select one of the options in the dropdown." promptTitle="Question L4" prompt="Choose one option from the list." sqref="D45" xr:uid="{00000000-0002-0000-0100-000015000000}">
      <formula1>"Required,Not required"</formula1>
      <formula2>0</formula2>
    </dataValidation>
    <dataValidation type="list" allowBlank="1" showInputMessage="1" showErrorMessage="1" errorTitle="Check your entry" error="Select one of the options in the dropdown." promptTitle="Question L5" prompt="Choose one option from the list." sqref="D46" xr:uid="{00000000-0002-0000-0100-000016000000}">
      <formula1>"Required,Not required"</formula1>
      <formula2>0</formula2>
    </dataValidation>
    <dataValidation type="list" allowBlank="1" showInputMessage="1" showErrorMessage="1" errorTitle="Check your entry" error="Select one of the options in the dropdown." promptTitle="Question L6" prompt="Choose one option from the list." sqref="D47" xr:uid="{00000000-0002-0000-0100-000017000000}">
      <formula1>"Required,Not required"</formula1>
      <formula2>0</formula2>
    </dataValidation>
  </dataValidations>
  <hyperlinks>
    <hyperlink ref="C3" location="'START HERE'!A1" display="◄ Start Here" xr:uid="{00000000-0004-0000-0100-000000000000}"/>
    <hyperlink ref="D3" location="'INVESTOR QUESTIONNAIRE'!A1" display="Questionnaire" xr:uid="{00000000-0004-0000-0100-000001000000}"/>
    <hyperlink ref="E3" location="'YOUR INVESTMENT ROUTE'!A1" display="Your Route" xr:uid="{00000000-0004-0000-0100-000002000000}"/>
    <hyperlink ref="B49" location="'YOUR INVESTMENT ROUTE'!A1" display="►  See the result: YOUR INVESTMENT ROUTE" xr:uid="{00000000-0004-0000-0100-000003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9A227"/>
    <pageSetUpPr fitToPage="1"/>
  </sheetPr>
  <dimension ref="A1:G102"/>
  <sheetViews>
    <sheetView showGridLines="0" zoomScaleNormal="100" workbookViewId="0">
      <pane ySplit="4" topLeftCell="A35" activePane="bottomLeft" state="frozen"/>
      <selection pane="bottomLeft" activeCell="C43" sqref="C43"/>
    </sheetView>
  </sheetViews>
  <sheetFormatPr defaultColWidth="8.7109375" defaultRowHeight="14.45"/>
  <cols>
    <col min="1" max="1" width="2" customWidth="1"/>
    <col min="2" max="2" width="5" customWidth="1"/>
    <col min="3" max="3" width="50" customWidth="1"/>
    <col min="4" max="4" width="30" customWidth="1"/>
    <col min="5" max="5" width="46" customWidth="1"/>
    <col min="6" max="6" width="30" customWidth="1"/>
  </cols>
  <sheetData>
    <row r="1" spans="1:7" ht="30" customHeight="1">
      <c r="A1" s="1"/>
      <c r="B1" s="75" t="s">
        <v>209</v>
      </c>
      <c r="C1" s="75"/>
      <c r="D1" s="75"/>
      <c r="E1" s="75"/>
      <c r="F1" s="75"/>
      <c r="G1" s="1"/>
    </row>
    <row r="2" spans="1:7" ht="18" customHeight="1">
      <c r="A2" s="1"/>
      <c r="B2" s="76" t="s">
        <v>210</v>
      </c>
      <c r="C2" s="76"/>
      <c r="D2" s="76"/>
      <c r="E2" s="76"/>
      <c r="F2" s="76"/>
      <c r="G2" s="1"/>
    </row>
    <row r="3" spans="1:7" ht="18" customHeight="1">
      <c r="C3" s="2" t="s">
        <v>135</v>
      </c>
      <c r="D3" s="2" t="s">
        <v>136</v>
      </c>
      <c r="E3" s="2" t="s">
        <v>137</v>
      </c>
      <c r="F3" s="2" t="s">
        <v>211</v>
      </c>
    </row>
    <row r="4" spans="1:7" ht="6" customHeight="1"/>
    <row r="5" spans="1:7" ht="21.75" customHeight="1">
      <c r="B5" s="106" t="s">
        <v>212</v>
      </c>
      <c r="C5" s="106"/>
      <c r="D5" s="106"/>
      <c r="E5" s="106"/>
      <c r="F5" s="106"/>
    </row>
    <row r="6" spans="1:7" ht="25.5" customHeight="1">
      <c r="B6" s="107" t="str">
        <f>IF($D$84="","Complete Part 1 of the Investor Questionnaire to see your likely route",IF($D$78="YES","R9 – Downstream Investment by an FIE",INDEX($C$89:$C$100,MATCH($D$84,$D$89:$D$100,0))))</f>
        <v>Complete Part 1 of the Investor Questionnaire to see your likely route</v>
      </c>
      <c r="C6" s="107"/>
      <c r="D6" s="107"/>
      <c r="E6" s="107"/>
      <c r="F6" s="107"/>
    </row>
    <row r="7" spans="1:7" ht="25.5" customHeight="1">
      <c r="B7" s="107"/>
      <c r="C7" s="107"/>
      <c r="D7" s="107"/>
      <c r="E7" s="107"/>
      <c r="F7" s="107"/>
    </row>
    <row r="8" spans="1:7" ht="21.75" customHeight="1">
      <c r="B8" s="108" t="str">
        <f>IF($D$84="","",IF($D$86="YES","PROVISIONAL – based on your facts only. Legal classification by counsel is pending (Questionnaire Part 2).",IF(OR($D$78="YES",$D$84="R1/R2",$D$84="R5/R6",$D$84="TBC",$D$77="PPP",'INVESTOR QUESTIONNAIRE'!$D$42&lt;&gt;"Not restricted"),"Potentially applicable – lawyer verification required.","Likely route on your facts and the classification by counsel. Confirm before acting.")))</f>
        <v/>
      </c>
      <c r="C8" s="108"/>
      <c r="D8" s="108"/>
      <c r="E8" s="108"/>
      <c r="F8" s="108"/>
    </row>
    <row r="9" spans="1:7" ht="19.5" customHeight="1">
      <c r="B9" s="105" t="s">
        <v>213</v>
      </c>
      <c r="C9" s="105"/>
      <c r="D9" s="145" t="str">
        <f>IF($D$84="","",IF($D$78="YES",INDEX($C$89:$C$100,MATCH($D$84,$D$89:$D$100,0))&amp;IF('INVESTOR QUESTIONNAIRE'!$D$14="No","  (relevant only if foreign-investor treatment is confirmed)",""),"Same as above"))</f>
        <v/>
      </c>
      <c r="E9" s="145"/>
      <c r="F9" s="145"/>
    </row>
    <row r="10" spans="1:7" ht="30" customHeight="1">
      <c r="B10" s="105" t="s">
        <v>214</v>
      </c>
      <c r="C10" s="105"/>
      <c r="D10" s="145" t="str">
        <f>IF($D$84="","",IF($D$78="YES",IF('INVESTOR QUESTIONNAIRE'!$D$14="Yes","Foreign ownership above 50%: foreign-investor procedures likely apply – lawyer verification required.",IF('INVESTOR QUESTIONNAIRE'!$D$14="No","Foreign ownership 50% or less: domestic-investor procedures likely apply, unless another rule provides otherwise – lawyer verification required.","Enter the foreign ownership percentage in Questionnaire Q4.")),"Not applicable – direct foreign investment."))</f>
        <v/>
      </c>
      <c r="E10" s="145"/>
      <c r="F10" s="145"/>
    </row>
    <row r="11" spans="1:7" ht="30" customHeight="1">
      <c r="B11" s="105" t="s">
        <v>215</v>
      </c>
      <c r="C11" s="105"/>
      <c r="D11" s="145" t="str">
        <f>IF($D$84="","",IF($D$77&lt;&gt;"MA","Not applicable – not a share acquisition.",IF('INVESTOR QUESTIONNAIRE'!$D$28="Yes","Track B – public / listed company: securities-law steps apply in addition to the investment-law test.",IF('INVESTOR QUESTIONNAIRE'!$D$28="No","Track A – private company.","Track not yet known – confirm whether the Target is public / listed (Q15)."))))</f>
        <v/>
      </c>
      <c r="E11" s="145"/>
      <c r="F11" s="145"/>
    </row>
    <row r="12" spans="1:7" ht="30" customHeight="1">
      <c r="B12" s="105" t="s">
        <v>216</v>
      </c>
      <c r="C12" s="105"/>
      <c r="D12" s="145" t="str">
        <f>IF($D$84="","",IF($D$85="AVAILABLE","Available: eligible zone and not an excluded category. You may choose R4 instead of the ordinary procedure.",IF($D$85="POTENTIAL","Eligible zone. Counsel to confirm the project is outside the excluded categories (Questionnaire L3).",IF($D$85="EXCLUDED","Not available: counsel has classified the project as an excluded category.",IF($D$85="NOZONE","Not available: the location is not one of the eligible zones.","Not applicable to this type of transaction.")))))</f>
        <v/>
      </c>
      <c r="E12" s="145"/>
      <c r="F12" s="145"/>
    </row>
    <row r="13" spans="1:7" ht="19.5" customHeight="1">
      <c r="B13" s="105" t="s">
        <v>217</v>
      </c>
      <c r="C13" s="105"/>
      <c r="D13" s="150" t="str">
        <f>IF($D$84="","",HYPERLINK("#'"&amp;IF($D$78="YES","R9 – DOWNSTREAM FIE INVESTMENT",INDEX($E$89:$E$100,MATCH($D$84,$D$89:$D$100,0)))&amp;"'!A1","►  Open: "&amp;IF($D$78="YES","R9 – DOWNSTREAM FIE INVESTMENT",INDEX($E$89:$E$100,MATCH($D$84,$D$89:$D$100,0)))))</f>
        <v/>
      </c>
      <c r="E13" s="150"/>
      <c r="F13" s="150"/>
    </row>
    <row r="14" spans="1:7" ht="19.5" customHeight="1">
      <c r="B14" s="105" t="s">
        <v>218</v>
      </c>
      <c r="C14" s="105"/>
      <c r="D14" s="145" t="str">
        <f ca="1">IF('INVESTOR QUESTIONNAIRE'!$D$22="","Enter a target date in Questionnaire Q11",IF('INVESTOR QUESTIONNAIRE'!$D$22&lt;TODAY(),"Target date has passed",'INVESTOR QUESTIONNAIRE'!$D$22-TODAY()&amp;" days"))</f>
        <v>Enter a target date in Questionnaire Q11</v>
      </c>
      <c r="E14" s="145"/>
      <c r="F14" s="145"/>
    </row>
    <row r="16" spans="1:7" ht="19.5" customHeight="1">
      <c r="B16" s="74" t="s">
        <v>219</v>
      </c>
      <c r="C16" s="74"/>
      <c r="D16" s="74"/>
      <c r="E16" s="74"/>
      <c r="F16" s="74"/>
    </row>
    <row r="17" spans="2:6" ht="30.75" customHeight="1">
      <c r="B17" s="102" t="str">
        <f>IF($D$77="","",IF('INVESTOR QUESTIONNAIRE'!$D$42="Not open to foreign investors","⚠ STOP: counsel has classified the activity as not open to foreign investors. Restructure before going further.",IF('INVESTOR QUESTIONNAIRE'!$D$42="Conditional","⚠ Market access is conditional: ownership cap, form, scope or partner conditions apply – see MARKET ACCESS. Case-specific legal review required.",IF('INVESTOR QUESTIONNAIRE'!$D$42="Not restricted","— Counsel has recorded no foreign market-access restriction for this activity.","⚠ Market access not yet classified by counsel (Questionnaire L1). This is the first point to settle."))))</f>
        <v/>
      </c>
      <c r="C17" s="102"/>
      <c r="D17" s="102"/>
      <c r="E17" s="102"/>
      <c r="F17" s="102"/>
    </row>
    <row r="18" spans="2:6" ht="30.75" customHeight="1">
      <c r="B18" s="102" t="str">
        <f>IF($D$77="","",IF('INVESTOR QUESTIONNAIRE'!$D$46="Required","✓ A sector-specific licence is required. The activity cannot start on the ERC / IRC alone – see SECTOR LICENCES.",IF('INVESTOR QUESTIONNAIRE'!$D$46="Not required","— Counsel has recorded that no sector-specific licence is needed.","⚠ Sector licence not yet classified by counsel (Questionnaire L5).")))</f>
        <v/>
      </c>
      <c r="C18" s="102"/>
      <c r="D18" s="102"/>
      <c r="E18" s="102"/>
      <c r="F18" s="102"/>
    </row>
    <row r="19" spans="2:6" ht="43.5" customHeight="1">
      <c r="B19" s="102" t="str">
        <f>IF($D$77="","",IF(OR('INVESTOR QUESTIONNAIRE'!$D$34="Land-use-right auction",'INVESTOR QUESTIONNAIRE'!$D$34="Investor-selection bidding"),"✓ Investor selection through "&amp;LOWER('INVESTOR QUESTIONNAIRE'!$D$34)&amp;" – see R3.",IF('INVESTOR QUESTIONNAIRE'!$D$34="State land without auction / bidding","△ State land without auction / bidding: State land does not by itself mean auction or bidding. The investor may be approved together with the Investment Policy Approval (Investment Law 143/2025/QH15, Art. 23). Counsel to confirm the mechanism.",IF(OR('INVESTOR QUESTIONNAIRE'!$D$34="Land route unknown",'INVESTOR QUESTIONNAIRE'!$D$34=""),"⚠ Land / investor-selection route not yet known. It cannot be inferred – counsel to determine.","— No State investor-selection process indicated by the land route chosen."))))</f>
        <v/>
      </c>
      <c r="C19" s="102"/>
      <c r="D19" s="102"/>
      <c r="E19" s="102"/>
      <c r="F19" s="102"/>
    </row>
    <row r="20" spans="2:6" ht="30.75" customHeight="1">
      <c r="B20" s="102" t="str">
        <f>IF($D$77="","",IF('INVESTOR QUESTIONNAIRE'!$D$30="Land – island / border / coastal or security-sensitive area","⚠ Land in an island, border, coastal or security-sensitive area: additional review and, for acquisitions, prior M&amp;A registration. Case-specific legal review required.",IF(OR('INVESTOR QUESTIONNAIRE'!$D$30="Unknown",'INVESTOR QUESTIONNAIRE'!$D$30=""),"⚠ Land position of the Target / site unknown – check in due diligence.","— No sensitive land indicated.")))</f>
        <v/>
      </c>
      <c r="C20" s="102"/>
      <c r="D20" s="102"/>
      <c r="E20" s="102"/>
      <c r="F20" s="102"/>
    </row>
    <row r="21" spans="2:6" ht="43.5" customHeight="1">
      <c r="B21" s="102" t="str">
        <f>IF($D$77="","",IF($D$77="MA",IF('INVESTOR QUESTIONNAIRE'!$D$28="Yes","⚠ Public / listed Target: securities-law steps apply on top of R5 / R6 – foreign ownership room, trading code and custody, tender offer, disclosure. See “Public / listed company track” on the R5 / R6 sheets.",IF('INVESTOR QUESTIONNAIRE'!$D$28="No","— Private Target: no securities-law layer indicated.","⚠ Confirm whether the Target is a public or listed company.")),IF($D$77="GREENFIELD","✓ 2026 option: you may set up the company first (ERC) and complete the IRC within 12 months. The project cannot be implemented before the IRC is issued (Decree 96/2026/NĐ-CP).","✓ Reminder: ERC = company exists; IRC = project registered. Neither by itself means the business may start.")))</f>
        <v/>
      </c>
      <c r="C21" s="102"/>
      <c r="D21" s="102"/>
      <c r="E21" s="102"/>
      <c r="F21" s="102"/>
    </row>
    <row r="22" spans="2:6" ht="30.75" customHeight="1">
      <c r="B22" s="102" t="str">
        <f>IF($D$77="","",IF($D$77="MA","✓ Reminder: acquiring shares in a Vietnamese company does not automatically mean that a new IRC is required. A conditional sector triggers prior M&amp;A registration only if total foreign ownership increases (Investment Law 143/2025/QH15, Art. 21(3)(a)).","✓ Reminder: ERC = company exists; IRC = project registered. Neither by itself means the business may start."))</f>
        <v/>
      </c>
      <c r="C22" s="102"/>
      <c r="D22" s="102"/>
      <c r="E22" s="102"/>
      <c r="F22" s="102"/>
    </row>
    <row r="23" spans="2:6" ht="30.75" customHeight="1">
      <c r="B23" s="102" t="str">
        <f>IF($D$77="","",IF('INVESTOR QUESTIONNAIRE'!$D$22="","— Enter a target date (Q11) to check for forthcoming law changes.",IF('INVESTOR QUESTIONNAIRE'!$D$22&gt;=DATE(2027,3,1),"⚠ FORTHCOMING LAW CHANGE: Law No. 24/2026/QH16 amending the Investment Law takes effect on 1 March 2027. Your investment route must be revalidated under the amended regime before implementation.","△ Law No. 24/2026/QH16 amending the Investment Law takes effect on 1 March 2027. Any step not completed by then must be re-checked under the amended regime.")))</f>
        <v/>
      </c>
      <c r="C23" s="102"/>
      <c r="D23" s="102"/>
      <c r="E23" s="102"/>
      <c r="F23" s="102"/>
    </row>
    <row r="25" spans="2:6" ht="15" customHeight="1">
      <c r="B25" s="103" t="s">
        <v>139</v>
      </c>
      <c r="C25" s="103"/>
      <c r="D25" s="104" t="s">
        <v>220</v>
      </c>
      <c r="E25" s="104"/>
      <c r="F25" s="104"/>
    </row>
    <row r="26" spans="2:6" ht="30" customHeight="1">
      <c r="B26" s="50" t="s">
        <v>221</v>
      </c>
      <c r="C26" s="50" t="s">
        <v>222</v>
      </c>
      <c r="D26" s="50" t="s">
        <v>223</v>
      </c>
      <c r="E26" s="50" t="s">
        <v>224</v>
      </c>
      <c r="F26" s="50" t="s">
        <v>225</v>
      </c>
    </row>
    <row r="27" spans="2:6" ht="18.75" customHeight="1">
      <c r="B27" s="100" t="s">
        <v>226</v>
      </c>
      <c r="C27" s="100"/>
      <c r="D27" s="100"/>
      <c r="E27" s="100"/>
      <c r="F27" s="100"/>
    </row>
    <row r="28" spans="2:6" ht="33.75" customHeight="1">
      <c r="B28" s="11" t="s">
        <v>227</v>
      </c>
      <c r="C28" s="44" t="s">
        <v>228</v>
      </c>
      <c r="D28" s="12" t="str">
        <f>IF($D$77="","",IF('INVESTOR QUESTIONNAIRE'!$D$42="","⚠ Case-Specific Review","✓ Required"))</f>
        <v/>
      </c>
      <c r="E28" s="13" t="s">
        <v>229</v>
      </c>
      <c r="F28" s="14" t="s">
        <v>100</v>
      </c>
    </row>
    <row r="29" spans="2:6" ht="31.5" customHeight="1">
      <c r="B29" s="11" t="s">
        <v>230</v>
      </c>
      <c r="C29" s="44" t="s">
        <v>231</v>
      </c>
      <c r="D29" s="12" t="str">
        <f>IF($D$77="","",IF(OR($D$77="MA",$D$77="PROJECT"),"✓ Required",IF('INVESTOR QUESTIONNAIRE'!$D$17="Joint venture","△ Potentially Required","— Not Normally Required")))</f>
        <v/>
      </c>
      <c r="E29" s="13" t="s">
        <v>232</v>
      </c>
      <c r="F29" s="14" t="s">
        <v>233</v>
      </c>
    </row>
    <row r="30" spans="2:6" ht="31.5" customHeight="1">
      <c r="B30" s="11" t="s">
        <v>234</v>
      </c>
      <c r="C30" s="44" t="s">
        <v>235</v>
      </c>
      <c r="D30" s="12" t="str">
        <f>IF($D$77="","",IF($D$78="YES","✓ Required","— Not Normally Required"))</f>
        <v/>
      </c>
      <c r="E30" s="13" t="s">
        <v>236</v>
      </c>
      <c r="F30" s="14" t="s">
        <v>237</v>
      </c>
    </row>
    <row r="31" spans="2:6" ht="31.5" customHeight="1">
      <c r="B31" s="11" t="s">
        <v>238</v>
      </c>
      <c r="C31" s="44" t="s">
        <v>239</v>
      </c>
      <c r="D31" s="12" t="str">
        <f>IF($D$77="","",IF('INVESTOR QUESTIONNAIRE'!$D$30="Land – island / border / coastal or security-sensitive area","✓ Required",IF(OR('INVESTOR QUESTIONNAIRE'!$D$30="Unknown",'INVESTOR QUESTIONNAIRE'!$D$30=""),"⚠ Case-Specific Review","— Not Normally Required")))</f>
        <v/>
      </c>
      <c r="E31" s="13" t="s">
        <v>240</v>
      </c>
      <c r="F31" s="14" t="s">
        <v>103</v>
      </c>
    </row>
    <row r="32" spans="2:6" ht="18.75" customHeight="1">
      <c r="B32" s="100" t="s">
        <v>241</v>
      </c>
      <c r="C32" s="100"/>
      <c r="D32" s="100"/>
      <c r="E32" s="100"/>
      <c r="F32" s="100"/>
    </row>
    <row r="33" spans="2:6" ht="43.5" customHeight="1">
      <c r="B33" s="11" t="s">
        <v>242</v>
      </c>
      <c r="C33" s="44" t="s">
        <v>243</v>
      </c>
      <c r="D33" s="12" t="str">
        <f>IF($D$77="","",IF(OR($D$77="BRO",$D$77="MA"),"— Not Normally Required",IF($D$77="PPP","⚠ Case-Specific Review",IF('INVESTOR QUESTIONNAIRE'!$D$43="Yes","✓ Required",IF('INVESTOR QUESTIONNAIRE'!$D$43="No","— Not Normally Required","⚠ Case-Specific Review")))))</f>
        <v/>
      </c>
      <c r="E33" s="13" t="s">
        <v>244</v>
      </c>
      <c r="F33" s="14" t="s">
        <v>245</v>
      </c>
    </row>
    <row r="34" spans="2:6" ht="33.75" customHeight="1">
      <c r="B34" s="11" t="s">
        <v>246</v>
      </c>
      <c r="C34" s="44" t="s">
        <v>247</v>
      </c>
      <c r="D34" s="12" t="str">
        <f>IF($D$77="","",IF($D$77="PPP","✓ Required",IF(OR($D$77="BRO",$D$77="MA"),"— Not Normally Required",IF(OR('INVESTOR QUESTIONNAIRE'!$D$34="Land-use-right auction",'INVESTOR QUESTIONNAIRE'!$D$34="Investor-selection bidding"),"✓ Required",IF('INVESTOR QUESTIONNAIRE'!$D$34="State land without auction / bidding","△ Potentially Required",IF(OR('INVESTOR QUESTIONNAIRE'!$D$34="Land route unknown",'INVESTOR QUESTIONNAIRE'!$D$34=""),"⚠ Case-Specific Review","— Not Normally Required"))))))</f>
        <v/>
      </c>
      <c r="E34" s="13" t="s">
        <v>248</v>
      </c>
      <c r="F34" s="14" t="s">
        <v>249</v>
      </c>
    </row>
    <row r="35" spans="2:6" ht="31.5" customHeight="1">
      <c r="B35" s="11" t="s">
        <v>250</v>
      </c>
      <c r="C35" s="44" t="s">
        <v>251</v>
      </c>
      <c r="D35" s="12" t="str">
        <f>IF($D$77="","",IF(OR($D$77="BRO",$D$77="MA"),"— Not Normally Required",IF(OR($D$77="PPP",$D$77="OTHER"),"⚠ Case-Specific Review",IF($D$77="PROJECT","△ Potentially Required",IF($D$78="YES",IF('INVESTOR QUESTIONNAIRE'!$D$14="Yes","✓ Required",IF('INVESTOR QUESTIONNAIRE'!$D$14="No","— Not Normally Required","⚠ Case-Specific Review")),"✓ Required")))))</f>
        <v/>
      </c>
      <c r="E35" s="13" t="s">
        <v>252</v>
      </c>
      <c r="F35" s="14" t="s">
        <v>253</v>
      </c>
    </row>
    <row r="36" spans="2:6" ht="43.5" customHeight="1">
      <c r="B36" s="11" t="s">
        <v>254</v>
      </c>
      <c r="C36" s="44" t="s">
        <v>255</v>
      </c>
      <c r="D36" s="12" t="str">
        <f>IF($D$77="","",IF($D$77&lt;&gt;"MA","— Not Normally Required",IF(AND($D$78="YES",'INVESTOR QUESTIONNAIRE'!$D$14="No"),"— Not Normally Required",IF(AND($D$78="YES",'INVESTOR QUESTIONNAIRE'!$D$14&lt;&gt;"Yes"),"⚠ Case-Specific Review",IF($D$82="YES","✓ Required",IF($D$82="NO","— Not Normally Required","⚠ Case-Specific Review"))))))</f>
        <v/>
      </c>
      <c r="E36" s="13" t="s">
        <v>256</v>
      </c>
      <c r="F36" s="14" t="s">
        <v>257</v>
      </c>
    </row>
    <row r="37" spans="2:6" ht="43.5" customHeight="1">
      <c r="B37" s="11" t="s">
        <v>258</v>
      </c>
      <c r="C37" s="44" t="s">
        <v>259</v>
      </c>
      <c r="D37" s="12" t="str">
        <f>IF($D$77="","",IF($D$85="AVAILABLE","△ Potentially Required",IF($D$85="POTENTIAL","⚠ Case-Specific Review","— Not Normally Required")))</f>
        <v/>
      </c>
      <c r="E37" s="13" t="s">
        <v>260</v>
      </c>
      <c r="F37" s="14" t="s">
        <v>261</v>
      </c>
    </row>
    <row r="38" spans="2:6" ht="31.5" customHeight="1">
      <c r="B38" s="11" t="s">
        <v>262</v>
      </c>
      <c r="C38" s="44" t="s">
        <v>263</v>
      </c>
      <c r="D38" s="12" t="str">
        <f>IF($D$77="","",IF(OR($D$77="MA",$D$77="PROJECT"),IF('INVESTOR QUESTIONNAIRE'!$D$47="Required","✓ Required",IF('INVESTOR QUESTIONNAIRE'!$D$47="Not required","— Not Normally Required","⚠ Case-Specific Review")),"— Not Normally Required"))</f>
        <v/>
      </c>
      <c r="E38" s="13" t="s">
        <v>264</v>
      </c>
      <c r="F38" s="14" t="s">
        <v>257</v>
      </c>
    </row>
    <row r="39" spans="2:6" ht="31.5" customHeight="1">
      <c r="B39" s="11" t="s">
        <v>265</v>
      </c>
      <c r="C39" s="44" t="s">
        <v>266</v>
      </c>
      <c r="D39" s="12" t="str">
        <f>IF($D$77="","",IF($D$77="MA",IF('INVESTOR QUESTIONNAIRE'!$D$28="Yes","✓ Required",IF('INVESTOR QUESTIONNAIRE'!$D$28="No","— Not Normally Required","⚠ Case-Specific Review")),"— Not Normally Required"))</f>
        <v/>
      </c>
      <c r="E39" s="13" t="s">
        <v>267</v>
      </c>
      <c r="F39" s="14" t="s">
        <v>257</v>
      </c>
    </row>
    <row r="40" spans="2:6" ht="31.5" customHeight="1">
      <c r="B40" s="11" t="s">
        <v>268</v>
      </c>
      <c r="C40" s="44" t="s">
        <v>269</v>
      </c>
      <c r="D40" s="12" t="str">
        <f>IF($D$77="","",IF(OR($D$77="MA",$D$77="PROJECT"),IF('INVESTOR QUESTIONNAIRE'!$D$29="No","— Not Normally Required","⚠ Case-Specific Review"),"— Not Normally Required"))</f>
        <v/>
      </c>
      <c r="E40" s="13" t="s">
        <v>270</v>
      </c>
      <c r="F40" s="14" t="s">
        <v>112</v>
      </c>
    </row>
    <row r="41" spans="2:6" ht="31.5" customHeight="1">
      <c r="B41" s="11" t="s">
        <v>271</v>
      </c>
      <c r="C41" s="44" t="s">
        <v>272</v>
      </c>
      <c r="D41" s="12" t="str">
        <f>IF($D$77="","",IF($D$77="MA",IF('INVESTOR QUESTIONNAIRE'!$D$31="No","— Not Normally Required","⚠ Case-Specific Review"),"— Not Normally Required"))</f>
        <v/>
      </c>
      <c r="E41" s="13" t="s">
        <v>273</v>
      </c>
      <c r="F41" s="14" t="s">
        <v>257</v>
      </c>
    </row>
    <row r="42" spans="2:6" ht="18.75" customHeight="1">
      <c r="B42" s="100" t="s">
        <v>274</v>
      </c>
      <c r="C42" s="100"/>
      <c r="D42" s="100"/>
      <c r="E42" s="100"/>
      <c r="F42" s="100"/>
    </row>
    <row r="43" spans="2:6" ht="31.5" customHeight="1">
      <c r="B43" s="11" t="s">
        <v>275</v>
      </c>
      <c r="C43" s="44" t="s">
        <v>276</v>
      </c>
      <c r="D43" s="12" t="str">
        <f>IF($D$77="","",IF(OR($D$77="GREENFIELD",$D$77="PPP"),"✓ Required",IF($D$77="PROJECT","△ Potentially Required",IF($D$77="OTHER","⚠ Case-Specific Review","— Not Normally Required"))))</f>
        <v/>
      </c>
      <c r="E43" s="13" t="s">
        <v>277</v>
      </c>
      <c r="F43" s="14" t="s">
        <v>253</v>
      </c>
    </row>
    <row r="44" spans="2:6" ht="31.5" customHeight="1">
      <c r="B44" s="11" t="s">
        <v>278</v>
      </c>
      <c r="C44" s="44" t="s">
        <v>279</v>
      </c>
      <c r="D44" s="12" t="str">
        <f>IF($D$77="","",IF($D$77="MA","✓ Required",IF($D$77="PROJECT","△ Potentially Required","— Not Normally Required")))</f>
        <v/>
      </c>
      <c r="E44" s="13" t="s">
        <v>280</v>
      </c>
      <c r="F44" s="14" t="s">
        <v>233</v>
      </c>
    </row>
    <row r="45" spans="2:6" ht="21.75" customHeight="1">
      <c r="B45" s="11" t="s">
        <v>281</v>
      </c>
      <c r="C45" s="44" t="s">
        <v>282</v>
      </c>
      <c r="D45" s="12" t="str">
        <f>IF($D$77="","",IF($D$77="BRO","✓ Required","— Not Normally Required"))</f>
        <v/>
      </c>
      <c r="E45" s="13" t="s">
        <v>283</v>
      </c>
      <c r="F45" s="14" t="s">
        <v>121</v>
      </c>
    </row>
    <row r="46" spans="2:6" ht="31.5" customHeight="1">
      <c r="B46" s="11" t="s">
        <v>284</v>
      </c>
      <c r="C46" s="44" t="s">
        <v>285</v>
      </c>
      <c r="D46" s="12" t="str">
        <f>IF($D$77="","",IF(OR($D$77="BRO",$D$77="BCC"),"— Not Normally Required",IF($D$77="PROJECT","△ Potentially Required",IF($D$77="OTHER","⚠ Case-Specific Review","✓ Required"))))</f>
        <v/>
      </c>
      <c r="E46" s="13" t="s">
        <v>286</v>
      </c>
      <c r="F46" s="14" t="s">
        <v>118</v>
      </c>
    </row>
    <row r="47" spans="2:6" ht="18.75" customHeight="1">
      <c r="B47" s="100" t="s">
        <v>287</v>
      </c>
      <c r="C47" s="100"/>
      <c r="D47" s="100"/>
      <c r="E47" s="100"/>
      <c r="F47" s="100"/>
    </row>
    <row r="48" spans="2:6" ht="33.75" customHeight="1">
      <c r="B48" s="11" t="s">
        <v>288</v>
      </c>
      <c r="C48" s="44" t="s">
        <v>289</v>
      </c>
      <c r="D48" s="12" t="str">
        <f>IF($D$77="","",IF($D$77="BRO","— Not Normally Required",IF($D$77="OTHER","⚠ Case-Specific Review",IF(OR($D$77="MA",$D$78="YES"),"△ Potentially Required","✓ Required"))))</f>
        <v/>
      </c>
      <c r="E48" s="13" t="s">
        <v>290</v>
      </c>
      <c r="F48" s="14" t="s">
        <v>106</v>
      </c>
    </row>
    <row r="49" spans="2:6" ht="21.75" customHeight="1">
      <c r="B49" s="11" t="s">
        <v>291</v>
      </c>
      <c r="C49" s="44" t="s">
        <v>292</v>
      </c>
      <c r="D49" s="12" t="str">
        <f>IF($D$77="","",IF($D$77="BRO","— Not Normally Required",IF(OR($D$77="GREENFIELD",$D$77="PPP"),"✓ Required","△ Potentially Required")))</f>
        <v/>
      </c>
      <c r="E49" s="15" t="s">
        <v>293</v>
      </c>
      <c r="F49" s="14" t="s">
        <v>106</v>
      </c>
    </row>
    <row r="50" spans="2:6" ht="21.75" customHeight="1">
      <c r="B50" s="11" t="s">
        <v>294</v>
      </c>
      <c r="C50" s="44" t="s">
        <v>295</v>
      </c>
      <c r="D50" s="12" t="str">
        <f>IF($D$77="","",IF($D$77="MA","✓ Required",IF($D$77="PROJECT","△ Potentially Required","— Not Normally Required")))</f>
        <v/>
      </c>
      <c r="E50" s="13" t="s">
        <v>296</v>
      </c>
      <c r="F50" s="14" t="s">
        <v>106</v>
      </c>
    </row>
    <row r="51" spans="2:6" ht="21.75" customHeight="1">
      <c r="B51" s="11" t="s">
        <v>297</v>
      </c>
      <c r="C51" s="44" t="s">
        <v>298</v>
      </c>
      <c r="D51" s="12" t="str">
        <f>IF($D$77="","",IF($D$77="BRO","— Not Normally Required","△ Potentially Required"))</f>
        <v/>
      </c>
      <c r="E51" s="13" t="s">
        <v>299</v>
      </c>
      <c r="F51" s="14" t="s">
        <v>106</v>
      </c>
    </row>
    <row r="52" spans="2:6" ht="18.75" customHeight="1">
      <c r="B52" s="100" t="s">
        <v>300</v>
      </c>
      <c r="C52" s="100"/>
      <c r="D52" s="100"/>
      <c r="E52" s="100"/>
      <c r="F52" s="100"/>
    </row>
    <row r="53" spans="2:6" ht="21.75" customHeight="1">
      <c r="B53" s="11" t="s">
        <v>301</v>
      </c>
      <c r="C53" s="44" t="s">
        <v>302</v>
      </c>
      <c r="D53" s="12" t="str">
        <f>IF($D$77="","",IF($D$77="BCC","△ Potentially Required","✓ Required"))</f>
        <v/>
      </c>
      <c r="E53" s="13" t="s">
        <v>303</v>
      </c>
      <c r="F53" s="14" t="s">
        <v>103</v>
      </c>
    </row>
    <row r="54" spans="2:6" ht="21.75" customHeight="1">
      <c r="B54" s="11" t="s">
        <v>304</v>
      </c>
      <c r="C54" s="44" t="s">
        <v>305</v>
      </c>
      <c r="D54" s="12" t="str">
        <f>IF($D$77="","",IF(OR('INVESTOR QUESTIONNAIRE'!$D$34="State land without auction / bidding",'INVESTOR QUESTIONNAIRE'!$D$34="Land-use-right auction",'INVESTOR QUESTIONNAIRE'!$D$34="Investor-selection bidding"),"✓ Required",IF(OR('INVESTOR QUESTIONNAIRE'!$D$34="Acquisition of land-related project",OR('INVESTOR QUESTIONNAIRE'!$D$34="Land route unknown",'INVESTOR QUESTIONNAIRE'!$D$34="")),"⚠ Case-Specific Review","— Not Normally Required")))</f>
        <v/>
      </c>
      <c r="E54" s="13" t="s">
        <v>306</v>
      </c>
      <c r="F54" s="14" t="s">
        <v>103</v>
      </c>
    </row>
    <row r="55" spans="2:6" ht="21.75" customHeight="1">
      <c r="B55" s="11" t="s">
        <v>307</v>
      </c>
      <c r="C55" s="44" t="s">
        <v>308</v>
      </c>
      <c r="D55" s="12" t="str">
        <f>IF($D$77="","",IF('INVESTOR QUESTIONNAIRE'!$D$34="Lease / sublease in industrial park or zone","✓ Required",IF(OR('INVESTOR QUESTIONNAIRE'!$D$34="Land route unknown",'INVESTOR QUESTIONNAIRE'!$D$34=""),"⚠ Case-Specific Review","— Not Normally Required")))</f>
        <v/>
      </c>
      <c r="E55" s="13" t="s">
        <v>309</v>
      </c>
      <c r="F55" s="14" t="s">
        <v>103</v>
      </c>
    </row>
    <row r="56" spans="2:6" ht="18.75" customHeight="1">
      <c r="B56" s="100" t="s">
        <v>310</v>
      </c>
      <c r="C56" s="100"/>
      <c r="D56" s="100"/>
      <c r="E56" s="100"/>
      <c r="F56" s="100"/>
    </row>
    <row r="57" spans="2:6" ht="33.75" customHeight="1">
      <c r="B57" s="11" t="s">
        <v>311</v>
      </c>
      <c r="C57" s="44" t="s">
        <v>312</v>
      </c>
      <c r="D57" s="12" t="str">
        <f>IF($D$77="","",IF('INVESTOR QUESTIONNAIRE'!$D$36="Yes","✓ Required",IF('INVESTOR QUESTIONNAIRE'!$D$36="No","— Not Normally Required","⚠ Case-Specific Review")))</f>
        <v/>
      </c>
      <c r="E57" s="13" t="s">
        <v>313</v>
      </c>
      <c r="F57" s="14" t="s">
        <v>109</v>
      </c>
    </row>
    <row r="58" spans="2:6" ht="21.75" customHeight="1">
      <c r="B58" s="11" t="s">
        <v>314</v>
      </c>
      <c r="C58" s="44" t="s">
        <v>315</v>
      </c>
      <c r="D58" s="12" t="str">
        <f>IF($D$77="","",IF('INVESTOR QUESTIONNAIRE'!$D$45="Required","✓ Required",IF('INVESTOR QUESTIONNAIRE'!$D$45="Not required","— Not Normally Required",IF(OR('INVESTOR QUESTIONNAIRE'!$D$36="Yes",'INVESTOR QUESTIONNAIRE'!$D$37="Yes"),"⚠ Case-Specific Review","△ Potentially Required"))))</f>
        <v/>
      </c>
      <c r="E58" s="13" t="s">
        <v>316</v>
      </c>
      <c r="F58" s="14" t="s">
        <v>109</v>
      </c>
    </row>
    <row r="59" spans="2:6" ht="21.75" customHeight="1">
      <c r="B59" s="11" t="s">
        <v>317</v>
      </c>
      <c r="C59" s="44" t="s">
        <v>318</v>
      </c>
      <c r="D59" s="12" t="str">
        <f>IF($D$77="","",IF(OR('INVESTOR QUESTIONNAIRE'!$D$36="Yes",'INVESTOR QUESTIONNAIRE'!$D$37="Yes"),"✓ Required","△ Potentially Required"))</f>
        <v/>
      </c>
      <c r="E59" s="13" t="s">
        <v>319</v>
      </c>
      <c r="F59" s="14" t="s">
        <v>109</v>
      </c>
    </row>
    <row r="60" spans="2:6" ht="18.75" customHeight="1">
      <c r="B60" s="100" t="s">
        <v>320</v>
      </c>
      <c r="C60" s="100"/>
      <c r="D60" s="100"/>
      <c r="E60" s="100"/>
      <c r="F60" s="100"/>
    </row>
    <row r="61" spans="2:6" ht="31.5" customHeight="1">
      <c r="B61" s="11" t="s">
        <v>321</v>
      </c>
      <c r="C61" s="44" t="s">
        <v>322</v>
      </c>
      <c r="D61" s="12" t="str">
        <f>IF($D$77="","",IF('INVESTOR QUESTIONNAIRE'!$D$46="Required","✓ Required",IF('INVESTOR QUESTIONNAIRE'!$D$46="Not required","— Not Normally Required","⚠ Case-Specific Review")))</f>
        <v/>
      </c>
      <c r="E61" s="13" t="s">
        <v>323</v>
      </c>
      <c r="F61" s="14" t="s">
        <v>112</v>
      </c>
    </row>
    <row r="62" spans="2:6" ht="31.5" customHeight="1">
      <c r="B62" s="11" t="s">
        <v>324</v>
      </c>
      <c r="C62" s="44" t="s">
        <v>325</v>
      </c>
      <c r="D62" s="12" t="str">
        <f>IF($D$77="","","△ Potentially Required")</f>
        <v/>
      </c>
      <c r="E62" s="13" t="s">
        <v>326</v>
      </c>
      <c r="F62" s="14" t="s">
        <v>112</v>
      </c>
    </row>
    <row r="63" spans="2:6" ht="21.75" customHeight="1">
      <c r="B63" s="11" t="s">
        <v>327</v>
      </c>
      <c r="C63" s="44" t="s">
        <v>328</v>
      </c>
      <c r="D63" s="12" t="str">
        <f>IF($D$77="","",IF('INVESTOR QUESTIONNAIRE'!$D$42="Not restricted","— Not Normally Required","⚠ Case-Specific Review"))</f>
        <v/>
      </c>
      <c r="E63" s="13" t="s">
        <v>329</v>
      </c>
      <c r="F63" s="14" t="s">
        <v>100</v>
      </c>
    </row>
    <row r="64" spans="2:6" ht="18.75" customHeight="1">
      <c r="B64" s="100" t="s">
        <v>330</v>
      </c>
      <c r="C64" s="100"/>
      <c r="D64" s="100"/>
      <c r="E64" s="100"/>
      <c r="F64" s="100"/>
    </row>
    <row r="65" spans="2:6" ht="21.75" customHeight="1">
      <c r="B65" s="11" t="s">
        <v>331</v>
      </c>
      <c r="C65" s="44" t="s">
        <v>332</v>
      </c>
      <c r="D65" s="12" t="str">
        <f>IF($D$77="","",IF($D$77="BRO","△ Potentially Required","✓ Required"))</f>
        <v/>
      </c>
      <c r="E65" s="13" t="s">
        <v>333</v>
      </c>
      <c r="F65" s="14" t="s">
        <v>116</v>
      </c>
    </row>
    <row r="66" spans="2:6" ht="33.75" customHeight="1">
      <c r="B66" s="11" t="s">
        <v>334</v>
      </c>
      <c r="C66" s="44" t="s">
        <v>335</v>
      </c>
      <c r="D66" s="12" t="str">
        <f>IF($D$77="","","△ Potentially Required")</f>
        <v/>
      </c>
      <c r="E66" s="13" t="s">
        <v>336</v>
      </c>
      <c r="F66" s="14" t="s">
        <v>114</v>
      </c>
    </row>
    <row r="67" spans="2:6" ht="21.75" customHeight="1">
      <c r="B67" s="11" t="s">
        <v>337</v>
      </c>
      <c r="C67" s="44" t="s">
        <v>338</v>
      </c>
      <c r="D67" s="12" t="str">
        <f>IF($D$77="","",IF('INVESTOR QUESTIONNAIRE'!$D$38="Yes","✓ Required",IF('INVESTOR QUESTIONNAIRE'!$D$38="No","— Not Normally Required","△ Potentially Required")))</f>
        <v/>
      </c>
      <c r="E67" s="13" t="s">
        <v>339</v>
      </c>
      <c r="F67" s="14" t="s">
        <v>114</v>
      </c>
    </row>
    <row r="68" spans="2:6" ht="31.5" customHeight="1">
      <c r="B68" s="11" t="s">
        <v>340</v>
      </c>
      <c r="C68" s="44" t="s">
        <v>341</v>
      </c>
      <c r="D68" s="12" t="str">
        <f>IF($D$77="","","✓ Required")</f>
        <v/>
      </c>
      <c r="E68" s="13" t="s">
        <v>342</v>
      </c>
      <c r="F68" s="14" t="s">
        <v>118</v>
      </c>
    </row>
    <row r="69" spans="2:6" ht="18.75" customHeight="1">
      <c r="B69" s="100" t="s">
        <v>343</v>
      </c>
      <c r="C69" s="100"/>
      <c r="D69" s="100"/>
      <c r="E69" s="100"/>
      <c r="F69" s="100"/>
    </row>
    <row r="70" spans="2:6" ht="21.75" customHeight="1">
      <c r="B70" s="11" t="s">
        <v>344</v>
      </c>
      <c r="C70" s="44" t="s">
        <v>345</v>
      </c>
      <c r="D70" s="12" t="str">
        <f>IF($D$77="","","✓ Required")</f>
        <v/>
      </c>
      <c r="E70" s="13" t="s">
        <v>346</v>
      </c>
      <c r="F70" s="14" t="s">
        <v>104</v>
      </c>
    </row>
    <row r="71" spans="2:6" ht="21.75" customHeight="1">
      <c r="B71" s="11" t="s">
        <v>347</v>
      </c>
      <c r="C71" s="44" t="s">
        <v>348</v>
      </c>
      <c r="D71" s="12" t="str">
        <f>IF($D$77="","",IF(OR($D$77="MA",$D$77="BRO"),"△ Potentially Required","✓ Required"))</f>
        <v/>
      </c>
      <c r="E71" s="13" t="s">
        <v>349</v>
      </c>
      <c r="F71" s="14" t="s">
        <v>116</v>
      </c>
    </row>
    <row r="73" spans="2:6" ht="15" customHeight="1">
      <c r="B73" s="101" t="s">
        <v>350</v>
      </c>
      <c r="C73" s="101"/>
      <c r="D73" s="145" t="str">
        <f>IF($D$77="","",COUNTIF($D$28:$D$71,"✓*")&amp;" required   |   "&amp;COUNTIF($D$28:$D$71,"△*")&amp;" potentially required / optional   |   "&amp;COUNTIF($D$28:$D$71,"⚠*")&amp;" for counsel")</f>
        <v/>
      </c>
      <c r="E73" s="145"/>
      <c r="F73" s="145"/>
    </row>
    <row r="75" spans="2:6" ht="19.5" customHeight="1">
      <c r="B75" s="78" t="s">
        <v>351</v>
      </c>
      <c r="C75" s="78"/>
      <c r="D75" s="78"/>
      <c r="E75" s="78"/>
      <c r="F75" s="78"/>
    </row>
    <row r="76" spans="2:6" ht="40.5" customHeight="1">
      <c r="B76" s="99" t="s">
        <v>352</v>
      </c>
      <c r="C76" s="99"/>
      <c r="D76" s="99"/>
      <c r="E76" s="99"/>
      <c r="F76" s="99"/>
    </row>
    <row r="77" spans="2:6" ht="18" customHeight="1">
      <c r="B77" s="98" t="s">
        <v>353</v>
      </c>
      <c r="C77" s="98"/>
      <c r="D77" s="40" t="str">
        <f>IF('INVESTOR QUESTIONNAIRE'!$D$17="","",IF(OR('INVESTOR QUESTIONNAIRE'!$D$17="Establish a new Vietnam company",'INVESTOR QUESTIONNAIRE'!$D$17="Joint venture"),"GREENFIELD",IF(OR('INVESTOR QUESTIONNAIRE'!$D$17="Acquire shares / capital contribution",'INVESTOR QUESTIONNAIRE'!$D$17="Subscribe for newly issued shares / capital"),"MA",IF('INVESTOR QUESTIONNAIRE'!$D$17="Acquire an investment project","PROJECT",IF('INVESTOR QUESTIONNAIRE'!$D$17="BCC","BCC",IF('INVESTOR QUESTIONNAIRE'!$D$17="PPP","PPP",IF(OR('INVESTOR QUESTIONNAIRE'!$D$17="Branch",'INVESTOR QUESTIONNAIRE'!$D$17="Representative Office"),"BRO","OTHER")))))))</f>
        <v/>
      </c>
    </row>
    <row r="78" spans="2:6" ht="18" customHeight="1">
      <c r="B78" s="98" t="s">
        <v>354</v>
      </c>
      <c r="C78" s="98"/>
      <c r="D78" s="40" t="str">
        <f>IF(OR('INVESTOR QUESTIONNAIRE'!$D$12="Existing Vietnam company",'INVESTOR QUESTIONNAIRE'!$D$10="Vietnam-incorporated company with foreign ownership"),"YES","NO")</f>
        <v>NO</v>
      </c>
    </row>
    <row r="79" spans="2:6" ht="18" customHeight="1">
      <c r="B79" s="98" t="s">
        <v>355</v>
      </c>
      <c r="C79" s="98"/>
      <c r="D79" s="40" t="str">
        <f>IF($D$77&lt;&gt;"MA","",IF(LEFT('INVESTOR QUESTIONNAIRE'!$D$27,5)="Enter","UNKNOWN",IF('INVESTOR QUESTIONNAIRE'!$D$27="","UNKNOWN",IF('INVESTOR QUESTIONNAIRE'!$D$27="No increase","NO",IF('INVESTOR QUESTIONNAIRE'!$D$42="Conditional","YES",IF('INVESTOR QUESTIONNAIRE'!$D$42="Not restricted","NO","UNKNOWN"))))))</f>
        <v/>
      </c>
    </row>
    <row r="80" spans="2:6" ht="18" customHeight="1">
      <c r="B80" s="98" t="s">
        <v>356</v>
      </c>
      <c r="C80" s="98"/>
      <c r="D80" s="40" t="str">
        <f>IF($D$77&lt;&gt;"MA","",IF(OR('INVESTOR QUESTIONNAIRE'!$D$27="",LEFT('INVESTOR QUESTIONNAIRE'!$D$27,5)="Enter"),"UNKNOWN",IF(OR('INVESTOR QUESTIONNAIRE'!$D$27="Increases – crosses above 50%",'INVESTOR QUESTIONNAIRE'!$D$27="Increases – already above 50%"),"YES","NO")))</f>
        <v/>
      </c>
    </row>
    <row r="81" spans="2:5" ht="18" customHeight="1">
      <c r="B81" s="98" t="s">
        <v>357</v>
      </c>
      <c r="C81" s="98"/>
      <c r="D81" s="40" t="str">
        <f>IF($D$77&lt;&gt;"MA","",IF('INVESTOR QUESTIONNAIRE'!$D$30="Land – island / border / coastal or security-sensitive area","YES",IF(OR('INVESTOR QUESTIONNAIRE'!$D$30="Unknown",'INVESTOR QUESTIONNAIRE'!$D$30=""),"UNKNOWN","NO")))</f>
        <v/>
      </c>
    </row>
    <row r="82" spans="2:5" ht="18" customHeight="1">
      <c r="B82" s="98" t="s">
        <v>358</v>
      </c>
      <c r="C82" s="98"/>
      <c r="D82" s="40" t="str">
        <f>IF($D$77&lt;&gt;"MA","",IF(OR($D$79="YES",$D$80="YES",$D$81="YES"),"YES",IF(OR($D$79="UNKNOWN",$D$80="UNKNOWN",$D$81="UNKNOWN"),"UNKNOWN","NO")))</f>
        <v/>
      </c>
    </row>
    <row r="83" spans="2:5" ht="18" customHeight="1">
      <c r="B83" s="98" t="s">
        <v>359</v>
      </c>
      <c r="C83" s="98"/>
      <c r="D83" s="40" t="str">
        <f>IF($D$77&lt;&gt;"GREENFIELD","",IF(OR('INVESTOR QUESTIONNAIRE'!$D$34="Land-use-right auction",'INVESTOR QUESTIONNAIRE'!$D$34="Investor-selection bidding"),"R3",IF('INVESTOR QUESTIONNAIRE'!$D$43="Yes","R2",IF('INVESTOR QUESTIONNAIRE'!$D$43="No","R1","R1/R2"))))</f>
        <v/>
      </c>
    </row>
    <row r="84" spans="2:5" ht="18" customHeight="1">
      <c r="B84" s="98" t="s">
        <v>360</v>
      </c>
      <c r="C84" s="98"/>
      <c r="D84" s="40" t="str">
        <f>IF($D$77="","",IF($D$77="GREENFIELD",$D$83,IF($D$77="MA",IF($D$82="YES","R6",IF($D$82="NO","R5","R5/R6")),IF($D$77="PROJECT","R7",IF($D$77="BCC","R8",IF($D$77="PPP","R10",IF($D$77="BRO","BRO","TBC")))))))</f>
        <v/>
      </c>
    </row>
    <row r="85" spans="2:5" ht="18" customHeight="1">
      <c r="B85" s="98" t="s">
        <v>361</v>
      </c>
      <c r="C85" s="98"/>
      <c r="D85" s="40" t="str">
        <f>IF($D$77="","",IF(NOT(OR($D$77="GREENFIELD",$D$77="PROJECT",$D$77="BCC")),"NA",IF(NOT(OR('INVESTOR QUESTIONNAIRE'!$D$20="Industrial Park",'INVESTOR QUESTIONNAIRE'!$D$20="Export Processing Zone",'INVESTOR QUESTIONNAIRE'!$D$20="High-Tech Zone",'INVESTOR QUESTIONNAIRE'!$D$20="Centralized Digital Technology Zone",'INVESTOR QUESTIONNAIRE'!$D$20="Free Trade Zone",'INVESTOR QUESTIONNAIRE'!$D$20="International Financial Centre",'INVESTOR QUESTIONNAIRE'!$D$20="Economic Zone (functional area)")),"NOZONE",IF('INVESTOR QUESTIONNAIRE'!$D$44="Excluded","EXCLUDED",IF('INVESTOR QUESTIONNAIRE'!$D$44="Not excluded","AVAILABLE","POTENTIAL")))))</f>
        <v/>
      </c>
    </row>
    <row r="86" spans="2:5" ht="18" customHeight="1">
      <c r="B86" s="98" t="s">
        <v>362</v>
      </c>
      <c r="C86" s="98"/>
      <c r="D86" s="40" t="str">
        <f>IF($D$77="","",IF(OR('INVESTOR QUESTIONNAIRE'!$D$42="",'INVESTOR QUESTIONNAIRE'!$D$46="",AND('INVESTOR QUESTIONNAIRE'!$D$43="",OR($D$77="GREENFIELD",$D$77="PROJECT",$D$77="BCC")),AND('INVESTOR QUESTIONNAIRE'!$D$47="",$D$77="MA"),AND('INVESTOR QUESTIONNAIRE'!$D$45="",OR('INVESTOR QUESTIONNAIRE'!$D$36="Yes",'INVESTOR QUESTIONNAIRE'!$D$37="Yes")),$D$85="POTENTIAL"),"YES","NO"))</f>
        <v/>
      </c>
    </row>
    <row r="88" spans="2:5" ht="30" customHeight="1">
      <c r="C88" s="50" t="s">
        <v>363</v>
      </c>
      <c r="D88" s="50" t="s">
        <v>364</v>
      </c>
      <c r="E88" s="50" t="s">
        <v>365</v>
      </c>
    </row>
    <row r="89" spans="2:5" ht="16.5" customHeight="1">
      <c r="C89" s="46" t="s">
        <v>366</v>
      </c>
      <c r="D89" s="16" t="s">
        <v>367</v>
      </c>
      <c r="E89" s="46" t="s">
        <v>253</v>
      </c>
    </row>
    <row r="90" spans="2:5" ht="16.5" customHeight="1">
      <c r="C90" s="46" t="s">
        <v>368</v>
      </c>
      <c r="D90" s="16" t="s">
        <v>369</v>
      </c>
      <c r="E90" s="46" t="s">
        <v>245</v>
      </c>
    </row>
    <row r="91" spans="2:5" ht="16.5" customHeight="1">
      <c r="C91" s="46" t="s">
        <v>370</v>
      </c>
      <c r="D91" s="16" t="s">
        <v>371</v>
      </c>
      <c r="E91" s="46" t="s">
        <v>249</v>
      </c>
    </row>
    <row r="92" spans="2:5" ht="28.5" customHeight="1">
      <c r="C92" s="46" t="s">
        <v>372</v>
      </c>
      <c r="D92" s="16" t="s">
        <v>373</v>
      </c>
      <c r="E92" s="46" t="s">
        <v>374</v>
      </c>
    </row>
    <row r="93" spans="2:5" ht="16.5" customHeight="1">
      <c r="C93" s="46" t="s">
        <v>375</v>
      </c>
      <c r="D93" s="16" t="s">
        <v>376</v>
      </c>
      <c r="E93" s="46" t="s">
        <v>233</v>
      </c>
    </row>
    <row r="94" spans="2:5" ht="16.5" customHeight="1">
      <c r="C94" s="46" t="s">
        <v>377</v>
      </c>
      <c r="D94" s="16" t="s">
        <v>378</v>
      </c>
      <c r="E94" s="46" t="s">
        <v>257</v>
      </c>
    </row>
    <row r="95" spans="2:5" ht="28.5" customHeight="1">
      <c r="C95" s="46" t="s">
        <v>379</v>
      </c>
      <c r="D95" s="16" t="s">
        <v>380</v>
      </c>
      <c r="E95" s="46" t="s">
        <v>374</v>
      </c>
    </row>
    <row r="96" spans="2:5" ht="16.5" customHeight="1">
      <c r="C96" s="46" t="s">
        <v>381</v>
      </c>
      <c r="D96" s="16" t="s">
        <v>382</v>
      </c>
      <c r="E96" s="46" t="s">
        <v>383</v>
      </c>
    </row>
    <row r="97" spans="2:6" ht="16.5" customHeight="1">
      <c r="C97" s="46" t="s">
        <v>384</v>
      </c>
      <c r="D97" s="16" t="s">
        <v>385</v>
      </c>
      <c r="E97" s="46" t="s">
        <v>384</v>
      </c>
    </row>
    <row r="98" spans="2:6" ht="16.5" customHeight="1">
      <c r="C98" s="46" t="s">
        <v>386</v>
      </c>
      <c r="D98" s="16" t="s">
        <v>387</v>
      </c>
      <c r="E98" s="46" t="s">
        <v>386</v>
      </c>
    </row>
    <row r="99" spans="2:6" ht="16.5" customHeight="1">
      <c r="C99" s="46" t="s">
        <v>388</v>
      </c>
      <c r="D99" s="16" t="s">
        <v>389</v>
      </c>
      <c r="E99" s="46" t="s">
        <v>121</v>
      </c>
    </row>
    <row r="100" spans="2:6" ht="16.5" customHeight="1">
      <c r="C100" s="46" t="s">
        <v>390</v>
      </c>
      <c r="D100" s="16" t="s">
        <v>391</v>
      </c>
      <c r="E100" s="46" t="s">
        <v>374</v>
      </c>
    </row>
    <row r="102" spans="2:6" ht="15.75" customHeight="1">
      <c r="B102" s="73" t="s">
        <v>132</v>
      </c>
      <c r="C102" s="73"/>
      <c r="D102" s="73"/>
      <c r="E102" s="73"/>
      <c r="F102" s="73"/>
    </row>
  </sheetData>
  <sheetProtection sheet="1" formatColumns="0" formatRows="0"/>
  <mergeCells count="51">
    <mergeCell ref="B1:F1"/>
    <mergeCell ref="B2:F2"/>
    <mergeCell ref="B5:F5"/>
    <mergeCell ref="B6:F7"/>
    <mergeCell ref="B8:F8"/>
    <mergeCell ref="B9:C9"/>
    <mergeCell ref="D9:F9"/>
    <mergeCell ref="B10:C10"/>
    <mergeCell ref="D10:F10"/>
    <mergeCell ref="B11:C11"/>
    <mergeCell ref="D11:F11"/>
    <mergeCell ref="B12:C12"/>
    <mergeCell ref="D12:F12"/>
    <mergeCell ref="B13:C13"/>
    <mergeCell ref="D13:F13"/>
    <mergeCell ref="B14:C14"/>
    <mergeCell ref="D14:F14"/>
    <mergeCell ref="B16:F16"/>
    <mergeCell ref="B17:F17"/>
    <mergeCell ref="B18:F18"/>
    <mergeCell ref="B19:F19"/>
    <mergeCell ref="B20:F20"/>
    <mergeCell ref="B21:F21"/>
    <mergeCell ref="B22:F22"/>
    <mergeCell ref="B23:F23"/>
    <mergeCell ref="B25:C25"/>
    <mergeCell ref="D25:F25"/>
    <mergeCell ref="B27:F27"/>
    <mergeCell ref="B32:F32"/>
    <mergeCell ref="B42:F42"/>
    <mergeCell ref="B47:F47"/>
    <mergeCell ref="B52:F52"/>
    <mergeCell ref="B56:F56"/>
    <mergeCell ref="B60:F60"/>
    <mergeCell ref="B64:F64"/>
    <mergeCell ref="B69:F69"/>
    <mergeCell ref="B73:C73"/>
    <mergeCell ref="D73:F73"/>
    <mergeCell ref="B75:F75"/>
    <mergeCell ref="B76:F76"/>
    <mergeCell ref="B77:C77"/>
    <mergeCell ref="B78:C78"/>
    <mergeCell ref="B79:C79"/>
    <mergeCell ref="B85:C85"/>
    <mergeCell ref="B86:C86"/>
    <mergeCell ref="B102:F102"/>
    <mergeCell ref="B80:C80"/>
    <mergeCell ref="B81:C81"/>
    <mergeCell ref="B82:C82"/>
    <mergeCell ref="B83:C83"/>
    <mergeCell ref="B84:C84"/>
  </mergeCells>
  <conditionalFormatting sqref="B17:F23">
    <cfRule type="expression" dxfId="37" priority="2">
      <formula>LEFT($B17,1)="✓"</formula>
    </cfRule>
    <cfRule type="expression" dxfId="36" priority="3">
      <formula>LEFT($B17,1)="△"</formula>
    </cfRule>
    <cfRule type="expression" dxfId="35" priority="4">
      <formula>LEFT($B17,1)="⚠"</formula>
    </cfRule>
    <cfRule type="expression" dxfId="34" priority="5">
      <formula>LEFT($B17,1)="—"</formula>
    </cfRule>
  </conditionalFormatting>
  <conditionalFormatting sqref="D28:D71">
    <cfRule type="expression" dxfId="33" priority="6">
      <formula>LEFT($D28,1)="✓"</formula>
    </cfRule>
    <cfRule type="expression" dxfId="32" priority="7">
      <formula>LEFT($D28,1)="△"</formula>
    </cfRule>
    <cfRule type="expression" dxfId="31" priority="8">
      <formula>LEFT($D28,1)="⚠"</formula>
    </cfRule>
    <cfRule type="expression" dxfId="30" priority="9">
      <formula>LEFT($D28,1)="—"</formula>
    </cfRule>
  </conditionalFormatting>
  <hyperlinks>
    <hyperlink ref="C3" location="'START HERE'!A1" display="◄ Start Here" xr:uid="{00000000-0004-0000-0200-000000000000}"/>
    <hyperlink ref="D3" location="'INVESTOR QUESTIONNAIRE'!A1" display="Questionnaire" xr:uid="{00000000-0004-0000-0200-000001000000}"/>
    <hyperlink ref="E3" location="'YOUR INVESTMENT ROUTE'!A1" display="Your Route" xr:uid="{00000000-0004-0000-0200-000002000000}"/>
    <hyperlink ref="F3" location="'GO-LIVE CHECKLIST'!A1" display="Go-Live Checklist" xr:uid="{00000000-0004-0000-0200-000003000000}"/>
    <hyperlink ref="F28" location="'MARKET ACCESS'!A1" display="MARKET ACCESS" xr:uid="{00000000-0004-0000-0200-000004000000}"/>
    <hyperlink ref="F29" location="'R5 – M&amp;A NO PRIOR APPROVAL'!A1" display="R5 – M&amp;A NO PRIOR APPROVAL" xr:uid="{00000000-0004-0000-0200-000005000000}"/>
    <hyperlink ref="F30" location="'R9 – DOWNSTREAM FIE INVESTMENT'!A1" display="R9 – DOWNSTREAM FIE INVESTMENT" xr:uid="{00000000-0004-0000-0200-000006000000}"/>
    <hyperlink ref="F31" location="'LAND &amp; PREMISES'!A1" display="LAND &amp; PREMISES" xr:uid="{00000000-0004-0000-0200-000007000000}"/>
    <hyperlink ref="F33" location="'R2 – INVESTMENT POLICY PROJECT'!A1" display="R2 – INVESTMENT POLICY PROJECT" xr:uid="{00000000-0004-0000-0200-000008000000}"/>
    <hyperlink ref="F34" location="'R3 – LAND · AUCTION · BIDDING'!A1" display="R3 – LAND · AUCTION · BIDDING" xr:uid="{00000000-0004-0000-0200-000009000000}"/>
    <hyperlink ref="F35" location="'R1 – GREENFIELD ORDINARY'!A1" display="R1 – GREENFIELD ORDINARY" xr:uid="{00000000-0004-0000-0200-00000A000000}"/>
    <hyperlink ref="F36" location="'R6 – M&amp;A PRIOR APPROVAL'!A1" display="R6 – M&amp;A PRIOR APPROVAL" xr:uid="{00000000-0004-0000-0200-00000B000000}"/>
    <hyperlink ref="F37" location="'R4 – SPECIAL INVESTMENT PROC'!A1" display="R4 – SPECIAL INVESTMENT PROC" xr:uid="{00000000-0004-0000-0200-00000C000000}"/>
    <hyperlink ref="F38" location="'R6 – M&amp;A PRIOR APPROVAL'!A1" display="R6 – M&amp;A PRIOR APPROVAL" xr:uid="{00000000-0004-0000-0200-00000D000000}"/>
    <hyperlink ref="F39" location="'R6 – M&amp;A PRIOR APPROVAL'!A1" display="R6 – M&amp;A PRIOR APPROVAL" xr:uid="{00000000-0004-0000-0200-00000E000000}"/>
    <hyperlink ref="F40" location="'SECTOR LICENCES'!A1" display="SECTOR LICENCES" xr:uid="{00000000-0004-0000-0200-00000F000000}"/>
    <hyperlink ref="F41" location="'R6 – M&amp;A PRIOR APPROVAL'!A1" display="R6 – M&amp;A PRIOR APPROVAL" xr:uid="{00000000-0004-0000-0200-000010000000}"/>
    <hyperlink ref="F43" location="'R1 – GREENFIELD ORDINARY'!A1" display="R1 – GREENFIELD ORDINARY" xr:uid="{00000000-0004-0000-0200-000011000000}"/>
    <hyperlink ref="F44" location="'R5 – M&amp;A NO PRIOR APPROVAL'!A1" display="R5 – M&amp;A NO PRIOR APPROVAL" xr:uid="{00000000-0004-0000-0200-000012000000}"/>
    <hyperlink ref="F45" location="'BRANCH · REPRESENTATIVE OFFICE'!A1" display="BRANCH · REPRESENTATIVE OFFICE" xr:uid="{00000000-0004-0000-0200-000013000000}"/>
    <hyperlink ref="F46" location="'DATA · CYBER · COMPLIANCE'!A1" display="DATA · CYBER · COMPLIANCE" xr:uid="{00000000-0004-0000-0200-000014000000}"/>
    <hyperlink ref="F48" location="'FX &amp; CAPITAL'!A1" display="FX &amp; CAPITAL" xr:uid="{00000000-0004-0000-0200-000015000000}"/>
    <hyperlink ref="F49" location="'FX &amp; CAPITAL'!A1" display="FX &amp; CAPITAL" xr:uid="{00000000-0004-0000-0200-000016000000}"/>
    <hyperlink ref="F50" location="'FX &amp; CAPITAL'!A1" display="FX &amp; CAPITAL" xr:uid="{00000000-0004-0000-0200-000017000000}"/>
    <hyperlink ref="F51" location="'FX &amp; CAPITAL'!A1" display="FX &amp; CAPITAL" xr:uid="{00000000-0004-0000-0200-000018000000}"/>
    <hyperlink ref="F53" location="'LAND &amp; PREMISES'!A1" display="LAND &amp; PREMISES" xr:uid="{00000000-0004-0000-0200-000019000000}"/>
    <hyperlink ref="F54" location="'LAND &amp; PREMISES'!A1" display="LAND &amp; PREMISES" xr:uid="{00000000-0004-0000-0200-00001A000000}"/>
    <hyperlink ref="F55" location="'LAND &amp; PREMISES'!A1" display="LAND &amp; PREMISES" xr:uid="{00000000-0004-0000-0200-00001B000000}"/>
    <hyperlink ref="F57" location="'CONSTRUCTION · ENV · FIRE'!A1" display="CONSTRUCTION · ENV · FIRE" xr:uid="{00000000-0004-0000-0200-00001C000000}"/>
    <hyperlink ref="F58" location="'CONSTRUCTION · ENV · FIRE'!A1" display="CONSTRUCTION · ENV · FIRE" xr:uid="{00000000-0004-0000-0200-00001D000000}"/>
    <hyperlink ref="F59" location="'CONSTRUCTION · ENV · FIRE'!A1" display="CONSTRUCTION · ENV · FIRE" xr:uid="{00000000-0004-0000-0200-00001E000000}"/>
    <hyperlink ref="F61" location="'SECTOR LICENCES'!A1" display="SECTOR LICENCES" xr:uid="{00000000-0004-0000-0200-00001F000000}"/>
    <hyperlink ref="F62" location="'SECTOR LICENCES'!A1" display="SECTOR LICENCES" xr:uid="{00000000-0004-0000-0200-000020000000}"/>
    <hyperlink ref="F63" location="'MARKET ACCESS'!A1" display="MARKET ACCESS" xr:uid="{00000000-0004-0000-0200-000021000000}"/>
    <hyperlink ref="F65" location="'TAX · ACCOUNTING · E-INVOICE'!A1" display="TAX · ACCOUNTING · E-INVOICE" xr:uid="{00000000-0004-0000-0200-000022000000}"/>
    <hyperlink ref="F66" location="'EMPLOYMENT &amp; IMMIGRATION'!A1" display="EMPLOYMENT &amp; IMMIGRATION" xr:uid="{00000000-0004-0000-0200-000023000000}"/>
    <hyperlink ref="F67" location="'EMPLOYMENT &amp; IMMIGRATION'!A1" display="EMPLOYMENT &amp; IMMIGRATION" xr:uid="{00000000-0004-0000-0200-000024000000}"/>
    <hyperlink ref="F68" location="'DATA · CYBER · COMPLIANCE'!A1" display="DATA · CYBER · COMPLIANCE" xr:uid="{00000000-0004-0000-0200-000025000000}"/>
    <hyperlink ref="F70" location="'GO-LIVE CHECKLIST'!A1" display="GO-LIVE CHECKLIST" xr:uid="{00000000-0004-0000-0200-000026000000}"/>
    <hyperlink ref="F71" location="'TAX · ACCOUNTING · E-INVOICE'!A1" display="TAX · ACCOUNTING · E-INVOICE" xr:uid="{00000000-0004-0000-0200-000027000000}"/>
  </hyperlinks>
  <printOptions horizontalCentered="1"/>
  <pageMargins left="0.4" right="0.4" top="0.55000000000000004" bottom="0.6" header="0.511811023622047" footer="0.5"/>
  <pageSetup paperSize="9" fitToHeight="0" orientation="portrait" horizontalDpi="300" verticalDpi="300"/>
  <headerFooter>
    <oddFooter>&amp;L&amp;8 Trinh Ngoc Nam – Vietnam Foreign Investment Navigator 2026&amp;C&amp;8 Legal cut-off: 18 September 2026. Not legal advice.&amp;R&amp;8 &amp;A –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2A44"/>
    <pageSetUpPr fitToPage="1"/>
  </sheetPr>
  <dimension ref="A1:P58"/>
  <sheetViews>
    <sheetView showGridLines="0" zoomScaleNormal="100" workbookViewId="0">
      <pane ySplit="4" topLeftCell="A45" activePane="bottomLeft" state="frozen"/>
      <selection pane="bottomLeft" activeCell="N49" sqref="N49:O49"/>
    </sheetView>
  </sheetViews>
  <sheetFormatPr defaultColWidth="8.7109375" defaultRowHeight="14.45"/>
  <cols>
    <col min="1" max="1" width="2" customWidth="1"/>
    <col min="2" max="15" width="11.7109375" customWidth="1"/>
  </cols>
  <sheetData>
    <row r="1" spans="1:16" ht="30" customHeight="1">
      <c r="A1" s="1"/>
      <c r="B1" s="75" t="s">
        <v>374</v>
      </c>
      <c r="C1" s="75"/>
      <c r="D1" s="75"/>
      <c r="E1" s="75"/>
      <c r="F1" s="75"/>
      <c r="G1" s="75"/>
      <c r="H1" s="75"/>
      <c r="I1" s="75"/>
      <c r="J1" s="75"/>
      <c r="K1" s="75"/>
      <c r="L1" s="75"/>
      <c r="M1" s="75"/>
      <c r="N1" s="75"/>
      <c r="O1" s="75"/>
      <c r="P1" s="1"/>
    </row>
    <row r="2" spans="1:16" ht="18" customHeight="1">
      <c r="A2" s="1"/>
      <c r="B2" s="76" t="s">
        <v>392</v>
      </c>
      <c r="C2" s="76"/>
      <c r="D2" s="76"/>
      <c r="E2" s="76"/>
      <c r="F2" s="76"/>
      <c r="G2" s="76"/>
      <c r="H2" s="76"/>
      <c r="I2" s="76"/>
      <c r="J2" s="76"/>
      <c r="K2" s="76"/>
      <c r="L2" s="76"/>
      <c r="M2" s="76"/>
      <c r="N2" s="76"/>
      <c r="O2" s="76"/>
      <c r="P2" s="1"/>
    </row>
    <row r="3" spans="1:16" ht="18" customHeight="1">
      <c r="B3" s="2" t="s">
        <v>135</v>
      </c>
      <c r="D3" s="2" t="s">
        <v>136</v>
      </c>
      <c r="F3" s="2" t="s">
        <v>137</v>
      </c>
      <c r="I3" s="2" t="s">
        <v>393</v>
      </c>
      <c r="K3" s="2" t="s">
        <v>211</v>
      </c>
      <c r="M3" s="2" t="s">
        <v>394</v>
      </c>
    </row>
    <row r="4" spans="1:16" ht="6" customHeight="1"/>
    <row r="5" spans="1:16" ht="27.75" customHeight="1">
      <c r="E5" s="122" t="s">
        <v>395</v>
      </c>
      <c r="F5" s="122"/>
      <c r="G5" s="122"/>
      <c r="H5" s="122"/>
      <c r="I5" s="122"/>
      <c r="J5" s="122"/>
      <c r="K5" s="122"/>
      <c r="L5" s="122"/>
    </row>
    <row r="6" spans="1:16" ht="18" customHeight="1">
      <c r="E6" s="121" t="s">
        <v>74</v>
      </c>
      <c r="F6" s="121"/>
      <c r="G6" s="121"/>
      <c r="H6" s="121"/>
      <c r="I6" s="121"/>
      <c r="J6" s="121"/>
      <c r="K6" s="121"/>
      <c r="L6" s="121"/>
    </row>
    <row r="7" spans="1:16" ht="25.5" customHeight="1">
      <c r="E7" s="116" t="s">
        <v>396</v>
      </c>
      <c r="F7" s="116"/>
      <c r="G7" s="116"/>
      <c r="H7" s="116"/>
      <c r="I7" s="116"/>
      <c r="J7" s="116"/>
      <c r="K7" s="116"/>
      <c r="L7" s="116"/>
    </row>
    <row r="8" spans="1:16" ht="15.75" customHeight="1">
      <c r="B8" s="123" t="s">
        <v>397</v>
      </c>
      <c r="C8" s="123"/>
      <c r="D8" s="123"/>
      <c r="E8" s="123"/>
      <c r="F8" s="124" t="s">
        <v>398</v>
      </c>
      <c r="G8" s="124"/>
      <c r="H8" s="124"/>
      <c r="I8" s="124"/>
      <c r="J8" s="124"/>
      <c r="K8" s="124"/>
      <c r="L8" s="125" t="s">
        <v>399</v>
      </c>
      <c r="M8" s="125"/>
      <c r="N8" s="125"/>
      <c r="O8" s="125"/>
    </row>
    <row r="9" spans="1:16" ht="45.75" customHeight="1">
      <c r="B9" s="126" t="s">
        <v>400</v>
      </c>
      <c r="C9" s="126"/>
      <c r="D9" s="126"/>
      <c r="E9" s="126"/>
      <c r="F9" s="127" t="s">
        <v>401</v>
      </c>
      <c r="G9" s="127"/>
      <c r="H9" s="127"/>
      <c r="I9" s="127"/>
      <c r="J9" s="127"/>
      <c r="K9" s="127"/>
      <c r="L9" s="112" t="s">
        <v>402</v>
      </c>
      <c r="M9" s="112"/>
      <c r="N9" s="112"/>
      <c r="O9" s="112"/>
    </row>
    <row r="10" spans="1:16" ht="18" customHeight="1">
      <c r="F10" s="111" t="s">
        <v>403</v>
      </c>
      <c r="G10" s="111"/>
      <c r="H10" s="111"/>
      <c r="I10" s="111"/>
      <c r="J10" s="111"/>
      <c r="K10" s="111"/>
      <c r="L10" s="121" t="s">
        <v>74</v>
      </c>
      <c r="M10" s="121"/>
      <c r="N10" s="121"/>
      <c r="O10" s="121"/>
    </row>
    <row r="11" spans="1:16" ht="25.5" customHeight="1">
      <c r="E11" s="116" t="s">
        <v>404</v>
      </c>
      <c r="F11" s="116"/>
      <c r="G11" s="116"/>
      <c r="H11" s="116"/>
      <c r="I11" s="116"/>
      <c r="J11" s="116"/>
      <c r="K11" s="116"/>
      <c r="L11" s="116"/>
    </row>
    <row r="12" spans="1:16" ht="18" customHeight="1">
      <c r="B12" s="121" t="s">
        <v>74</v>
      </c>
      <c r="C12" s="121"/>
      <c r="D12" s="121"/>
      <c r="E12" s="121"/>
      <c r="F12" s="121"/>
      <c r="G12" s="121"/>
      <c r="H12" s="121"/>
      <c r="I12" s="121"/>
      <c r="J12" s="121"/>
      <c r="K12" s="121"/>
      <c r="L12" s="121"/>
      <c r="M12" s="121"/>
      <c r="N12" s="121"/>
      <c r="O12" s="121"/>
    </row>
    <row r="13" spans="1:16" ht="39.75" customHeight="1">
      <c r="B13" s="109" t="s">
        <v>405</v>
      </c>
      <c r="C13" s="109"/>
      <c r="D13" s="109" t="s">
        <v>406</v>
      </c>
      <c r="E13" s="109"/>
      <c r="F13" s="109" t="s">
        <v>407</v>
      </c>
      <c r="G13" s="109"/>
      <c r="H13" s="109" t="s">
        <v>408</v>
      </c>
      <c r="I13" s="109"/>
      <c r="J13" s="109" t="s">
        <v>409</v>
      </c>
      <c r="K13" s="109"/>
      <c r="L13" s="109" t="s">
        <v>410</v>
      </c>
      <c r="M13" s="109"/>
      <c r="N13" s="109" t="s">
        <v>411</v>
      </c>
      <c r="O13" s="109"/>
    </row>
    <row r="14" spans="1:16" ht="15.75" customHeight="1">
      <c r="B14" s="111" t="s">
        <v>412</v>
      </c>
      <c r="C14" s="111"/>
      <c r="D14" s="111" t="s">
        <v>413</v>
      </c>
      <c r="E14" s="111"/>
      <c r="F14" s="111" t="s">
        <v>414</v>
      </c>
      <c r="G14" s="111"/>
      <c r="H14" s="111" t="s">
        <v>415</v>
      </c>
      <c r="I14" s="111"/>
      <c r="J14" s="111" t="s">
        <v>416</v>
      </c>
      <c r="K14" s="111"/>
      <c r="L14" s="111" t="s">
        <v>417</v>
      </c>
      <c r="M14" s="111"/>
      <c r="N14" s="111" t="s">
        <v>418</v>
      </c>
      <c r="O14" s="111"/>
    </row>
    <row r="16" spans="1:16" ht="19.5" customHeight="1">
      <c r="B16" s="74" t="s">
        <v>419</v>
      </c>
      <c r="C16" s="74"/>
      <c r="D16" s="74"/>
      <c r="E16" s="74"/>
      <c r="F16" s="74"/>
      <c r="G16" s="74"/>
      <c r="H16" s="74"/>
      <c r="I16" s="74"/>
      <c r="J16" s="74"/>
      <c r="K16" s="74"/>
      <c r="L16" s="74"/>
      <c r="M16" s="74"/>
      <c r="N16" s="74"/>
      <c r="O16" s="74"/>
    </row>
    <row r="17" spans="2:15" ht="24" customHeight="1">
      <c r="B17" s="116" t="s">
        <v>420</v>
      </c>
      <c r="C17" s="116"/>
      <c r="D17" s="116"/>
      <c r="E17" s="116"/>
      <c r="F17" s="116"/>
      <c r="G17" s="116"/>
      <c r="H17" s="116"/>
      <c r="I17" s="116"/>
      <c r="J17" s="116"/>
      <c r="K17" s="116"/>
      <c r="L17" s="116"/>
      <c r="M17" s="116"/>
      <c r="N17" s="116"/>
      <c r="O17" s="116"/>
    </row>
    <row r="18" spans="2:15" ht="43.5" customHeight="1">
      <c r="B18" s="48" t="s">
        <v>421</v>
      </c>
      <c r="C18" s="114" t="s">
        <v>243</v>
      </c>
      <c r="D18" s="114"/>
      <c r="E18" s="47" t="s">
        <v>422</v>
      </c>
      <c r="F18" s="114" t="s">
        <v>423</v>
      </c>
      <c r="G18" s="114"/>
      <c r="H18" s="47" t="s">
        <v>422</v>
      </c>
      <c r="I18" s="114" t="s">
        <v>424</v>
      </c>
      <c r="J18" s="114"/>
      <c r="K18" s="47" t="s">
        <v>422</v>
      </c>
      <c r="L18" s="114" t="s">
        <v>425</v>
      </c>
      <c r="M18" s="114"/>
      <c r="N18" s="47" t="s">
        <v>422</v>
      </c>
      <c r="O18" s="49" t="s">
        <v>426</v>
      </c>
    </row>
    <row r="19" spans="2:15" ht="15" customHeight="1">
      <c r="C19" s="117" t="s">
        <v>427</v>
      </c>
      <c r="D19" s="117"/>
      <c r="E19" s="117"/>
      <c r="F19" s="117"/>
      <c r="G19" s="117"/>
      <c r="H19" s="117"/>
      <c r="I19" s="117"/>
      <c r="J19" s="117"/>
      <c r="K19" s="117"/>
      <c r="L19" s="117"/>
      <c r="M19" s="117"/>
      <c r="N19" s="117"/>
      <c r="O19" s="117"/>
    </row>
    <row r="20" spans="2:15" ht="33.75" customHeight="1">
      <c r="B20" s="109" t="s">
        <v>428</v>
      </c>
      <c r="C20" s="120" t="s">
        <v>429</v>
      </c>
      <c r="D20" s="120"/>
      <c r="E20" s="47" t="s">
        <v>422</v>
      </c>
      <c r="F20" s="114" t="s">
        <v>424</v>
      </c>
      <c r="G20" s="114"/>
      <c r="H20" s="47" t="s">
        <v>422</v>
      </c>
      <c r="I20" s="114" t="s">
        <v>425</v>
      </c>
      <c r="J20" s="114"/>
      <c r="K20" s="47" t="s">
        <v>422</v>
      </c>
      <c r="L20" s="114" t="s">
        <v>430</v>
      </c>
      <c r="M20" s="114"/>
      <c r="N20" s="114"/>
      <c r="O20" s="114"/>
    </row>
    <row r="21" spans="2:15" ht="33.75" customHeight="1">
      <c r="B21" s="109"/>
      <c r="C21" s="120" t="s">
        <v>431</v>
      </c>
      <c r="D21" s="120"/>
      <c r="E21" s="47" t="s">
        <v>422</v>
      </c>
      <c r="F21" s="114" t="s">
        <v>425</v>
      </c>
      <c r="G21" s="114"/>
      <c r="H21" s="47" t="s">
        <v>422</v>
      </c>
      <c r="I21" s="114" t="s">
        <v>424</v>
      </c>
      <c r="J21" s="114"/>
      <c r="K21" s="47" t="s">
        <v>422</v>
      </c>
      <c r="L21" s="114" t="s">
        <v>430</v>
      </c>
      <c r="M21" s="114"/>
      <c r="N21" s="114"/>
      <c r="O21" s="114"/>
    </row>
    <row r="22" spans="2:15" ht="42" customHeight="1">
      <c r="B22" s="148" t="s">
        <v>432</v>
      </c>
      <c r="C22" s="148"/>
      <c r="D22" s="148"/>
      <c r="E22" s="148"/>
      <c r="F22" s="148"/>
      <c r="G22" s="148"/>
      <c r="H22" s="148"/>
      <c r="I22" s="148"/>
      <c r="J22" s="148"/>
      <c r="K22" s="148"/>
      <c r="L22" s="148"/>
      <c r="M22" s="148"/>
      <c r="N22" s="148"/>
      <c r="O22" s="148"/>
    </row>
    <row r="23" spans="2:15" ht="30" customHeight="1">
      <c r="B23" s="119" t="s">
        <v>433</v>
      </c>
      <c r="C23" s="119"/>
      <c r="D23" s="119"/>
      <c r="E23" s="119"/>
      <c r="F23" s="119"/>
      <c r="G23" s="119"/>
      <c r="H23" s="119"/>
      <c r="I23" s="119"/>
      <c r="J23" s="119"/>
      <c r="K23" s="119"/>
      <c r="L23" s="119"/>
      <c r="M23" s="119"/>
      <c r="N23" s="119"/>
      <c r="O23" s="119"/>
    </row>
    <row r="25" spans="2:15" ht="25.5" customHeight="1">
      <c r="B25" s="116" t="s">
        <v>434</v>
      </c>
      <c r="C25" s="116"/>
      <c r="D25" s="116"/>
      <c r="E25" s="116"/>
      <c r="F25" s="116"/>
      <c r="G25" s="116"/>
      <c r="H25" s="116"/>
      <c r="I25" s="116"/>
      <c r="J25" s="116"/>
      <c r="K25" s="116"/>
      <c r="L25" s="116"/>
      <c r="M25" s="116"/>
      <c r="N25" s="116"/>
      <c r="O25" s="116"/>
    </row>
    <row r="26" spans="2:15" ht="43.5" customHeight="1">
      <c r="B26" s="48" t="s">
        <v>421</v>
      </c>
      <c r="C26" s="110" t="s">
        <v>435</v>
      </c>
      <c r="D26" s="110"/>
      <c r="E26" s="110"/>
      <c r="F26" s="110"/>
      <c r="G26" s="110"/>
      <c r="H26" s="110"/>
      <c r="I26" s="110"/>
      <c r="J26" s="110"/>
      <c r="K26" s="110"/>
      <c r="L26" s="110"/>
      <c r="M26" s="110"/>
      <c r="N26" s="111" t="s">
        <v>436</v>
      </c>
      <c r="O26" s="111"/>
    </row>
    <row r="27" spans="2:15" ht="25.5" customHeight="1">
      <c r="B27" s="117" t="s">
        <v>437</v>
      </c>
      <c r="C27" s="117"/>
      <c r="D27" s="117"/>
      <c r="E27" s="117"/>
      <c r="F27" s="117"/>
      <c r="G27" s="117"/>
      <c r="H27" s="117"/>
      <c r="I27" s="117"/>
      <c r="J27" s="117"/>
      <c r="K27" s="117"/>
      <c r="L27" s="117"/>
      <c r="M27" s="117"/>
      <c r="N27" s="117"/>
      <c r="O27" s="117"/>
    </row>
    <row r="29" spans="2:15" ht="24" customHeight="1">
      <c r="B29" s="116" t="s">
        <v>438</v>
      </c>
      <c r="C29" s="116"/>
      <c r="D29" s="116"/>
      <c r="E29" s="116"/>
      <c r="F29" s="116"/>
      <c r="G29" s="116"/>
      <c r="H29" s="116"/>
      <c r="I29" s="116"/>
      <c r="J29" s="116"/>
      <c r="K29" s="116"/>
      <c r="L29" s="116"/>
      <c r="M29" s="116"/>
      <c r="N29" s="116"/>
      <c r="O29" s="116"/>
    </row>
    <row r="30" spans="2:15" ht="33.75" customHeight="1">
      <c r="B30" s="109" t="s">
        <v>439</v>
      </c>
      <c r="C30" s="109"/>
      <c r="D30" s="109" t="s">
        <v>440</v>
      </c>
      <c r="E30" s="109"/>
      <c r="F30" s="109" t="s">
        <v>441</v>
      </c>
      <c r="G30" s="109"/>
      <c r="H30" s="109"/>
      <c r="I30" s="109" t="s">
        <v>442</v>
      </c>
      <c r="J30" s="109"/>
      <c r="K30" s="109" t="s">
        <v>443</v>
      </c>
      <c r="L30" s="109"/>
      <c r="M30" s="109" t="s">
        <v>444</v>
      </c>
      <c r="N30" s="109"/>
      <c r="O30" s="109"/>
    </row>
    <row r="31" spans="2:15" ht="33.75" customHeight="1">
      <c r="B31" s="112" t="s">
        <v>445</v>
      </c>
      <c r="C31" s="112"/>
      <c r="D31" s="112" t="s">
        <v>445</v>
      </c>
      <c r="E31" s="112"/>
      <c r="F31" s="114" t="s">
        <v>446</v>
      </c>
      <c r="G31" s="114"/>
      <c r="H31" s="114"/>
      <c r="I31" s="114" t="s">
        <v>447</v>
      </c>
      <c r="J31" s="114"/>
      <c r="K31" s="114" t="s">
        <v>447</v>
      </c>
      <c r="L31" s="114"/>
      <c r="M31" s="118" t="s">
        <v>448</v>
      </c>
      <c r="N31" s="118"/>
      <c r="O31" s="118"/>
    </row>
    <row r="33" spans="2:15" ht="19.5" customHeight="1">
      <c r="B33" s="74" t="s">
        <v>449</v>
      </c>
      <c r="C33" s="74"/>
      <c r="D33" s="74"/>
      <c r="E33" s="74"/>
      <c r="F33" s="74"/>
      <c r="G33" s="74"/>
      <c r="H33" s="74"/>
      <c r="I33" s="74"/>
      <c r="J33" s="74"/>
      <c r="K33" s="74"/>
      <c r="L33" s="74"/>
      <c r="M33" s="74"/>
      <c r="N33" s="74"/>
      <c r="O33" s="74"/>
    </row>
    <row r="34" spans="2:15" ht="45.75" customHeight="1">
      <c r="B34" s="116" t="s">
        <v>450</v>
      </c>
      <c r="C34" s="116"/>
      <c r="D34" s="116"/>
      <c r="E34" s="116"/>
      <c r="F34" s="116"/>
      <c r="G34" s="116"/>
      <c r="H34" s="116"/>
      <c r="I34" s="116"/>
      <c r="J34" s="116"/>
      <c r="K34" s="116"/>
      <c r="L34" s="116"/>
      <c r="M34" s="116"/>
      <c r="N34" s="116"/>
      <c r="O34" s="116"/>
    </row>
    <row r="35" spans="2:15" ht="33.75" customHeight="1">
      <c r="B35" s="48" t="s">
        <v>421</v>
      </c>
      <c r="C35" s="114" t="s">
        <v>451</v>
      </c>
      <c r="D35" s="114"/>
      <c r="E35" s="47" t="s">
        <v>422</v>
      </c>
      <c r="F35" s="114" t="s">
        <v>452</v>
      </c>
      <c r="G35" s="114"/>
      <c r="H35" s="47" t="s">
        <v>422</v>
      </c>
      <c r="I35" s="114" t="s">
        <v>453</v>
      </c>
      <c r="J35" s="114"/>
      <c r="K35" s="47" t="s">
        <v>422</v>
      </c>
      <c r="L35" s="114" t="s">
        <v>454</v>
      </c>
      <c r="M35" s="114"/>
      <c r="N35" s="114"/>
      <c r="O35" s="114"/>
    </row>
    <row r="36" spans="2:15" ht="33.75" customHeight="1">
      <c r="B36" s="48" t="s">
        <v>428</v>
      </c>
      <c r="C36" s="114" t="s">
        <v>455</v>
      </c>
      <c r="D36" s="114"/>
      <c r="E36" s="47" t="s">
        <v>422</v>
      </c>
      <c r="F36" s="114" t="s">
        <v>453</v>
      </c>
      <c r="G36" s="114"/>
      <c r="H36" s="47" t="s">
        <v>422</v>
      </c>
      <c r="I36" s="114" t="s">
        <v>456</v>
      </c>
      <c r="J36" s="114"/>
      <c r="L36" s="111" t="s">
        <v>457</v>
      </c>
      <c r="M36" s="111"/>
      <c r="N36" s="111" t="s">
        <v>458</v>
      </c>
      <c r="O36" s="111"/>
    </row>
    <row r="37" spans="2:15" ht="24" customHeight="1">
      <c r="B37" s="113" t="s">
        <v>459</v>
      </c>
      <c r="C37" s="113"/>
      <c r="D37" s="113"/>
      <c r="E37" s="113"/>
      <c r="F37" s="113"/>
      <c r="G37" s="113"/>
      <c r="H37" s="113"/>
      <c r="I37" s="113"/>
      <c r="J37" s="113"/>
      <c r="K37" s="113"/>
      <c r="L37" s="113"/>
      <c r="M37" s="113"/>
      <c r="N37" s="113"/>
      <c r="O37" s="113"/>
    </row>
    <row r="38" spans="2:15" ht="15" customHeight="1">
      <c r="B38" s="117" t="s">
        <v>460</v>
      </c>
      <c r="C38" s="117"/>
      <c r="D38" s="117"/>
      <c r="E38" s="117"/>
      <c r="F38" s="117"/>
      <c r="G38" s="117"/>
      <c r="H38" s="117"/>
      <c r="I38" s="117"/>
      <c r="J38" s="117"/>
      <c r="K38" s="117"/>
      <c r="L38" s="117"/>
      <c r="M38" s="117"/>
      <c r="N38" s="117"/>
      <c r="O38" s="117"/>
    </row>
    <row r="40" spans="2:15" ht="24" customHeight="1">
      <c r="B40" s="116" t="s">
        <v>174</v>
      </c>
      <c r="C40" s="116"/>
      <c r="D40" s="116"/>
      <c r="E40" s="116"/>
      <c r="F40" s="116"/>
      <c r="G40" s="116"/>
      <c r="H40" s="116"/>
      <c r="I40" s="116"/>
      <c r="J40" s="116"/>
      <c r="K40" s="116"/>
      <c r="L40" s="116"/>
      <c r="M40" s="116"/>
      <c r="N40" s="116"/>
      <c r="O40" s="116"/>
    </row>
    <row r="41" spans="2:15" ht="21.75" customHeight="1">
      <c r="B41" s="48" t="s">
        <v>428</v>
      </c>
      <c r="C41" s="110" t="s">
        <v>461</v>
      </c>
      <c r="D41" s="110"/>
      <c r="E41" s="110"/>
      <c r="F41" s="110"/>
      <c r="G41" s="110"/>
      <c r="H41" s="110"/>
      <c r="I41" s="110"/>
      <c r="J41" s="110"/>
      <c r="K41" s="110"/>
      <c r="L41" s="110"/>
      <c r="M41" s="110"/>
      <c r="N41" s="110"/>
      <c r="O41" s="110"/>
    </row>
    <row r="42" spans="2:15" ht="43.5" customHeight="1">
      <c r="B42" s="48" t="s">
        <v>421</v>
      </c>
      <c r="C42" s="114" t="s">
        <v>462</v>
      </c>
      <c r="D42" s="114"/>
      <c r="E42" s="47" t="s">
        <v>422</v>
      </c>
      <c r="F42" s="114" t="s">
        <v>463</v>
      </c>
      <c r="G42" s="114"/>
      <c r="H42" s="47" t="s">
        <v>422</v>
      </c>
      <c r="I42" s="114" t="s">
        <v>464</v>
      </c>
      <c r="J42" s="114"/>
      <c r="K42" s="47" t="s">
        <v>422</v>
      </c>
      <c r="L42" s="114" t="s">
        <v>465</v>
      </c>
      <c r="M42" s="114"/>
      <c r="N42" s="47" t="s">
        <v>422</v>
      </c>
      <c r="O42" s="49" t="s">
        <v>466</v>
      </c>
    </row>
    <row r="43" spans="2:15" ht="15" customHeight="1">
      <c r="C43" s="115" t="s">
        <v>467</v>
      </c>
      <c r="D43" s="115"/>
      <c r="E43" s="115"/>
      <c r="F43" s="115"/>
      <c r="G43" s="115"/>
      <c r="H43" s="115"/>
      <c r="I43" s="115"/>
      <c r="J43" s="115"/>
      <c r="K43" s="115"/>
      <c r="L43" s="115"/>
      <c r="M43" s="115"/>
      <c r="N43" s="115"/>
      <c r="O43" s="115"/>
    </row>
    <row r="45" spans="2:15" ht="24" customHeight="1">
      <c r="B45" s="116" t="s">
        <v>468</v>
      </c>
      <c r="C45" s="116"/>
      <c r="D45" s="116"/>
      <c r="E45" s="116"/>
      <c r="F45" s="116"/>
      <c r="G45" s="116"/>
      <c r="H45" s="116"/>
      <c r="I45" s="116"/>
      <c r="J45" s="116"/>
      <c r="K45" s="116"/>
      <c r="L45" s="116"/>
      <c r="M45" s="116"/>
      <c r="N45" s="116"/>
      <c r="O45" s="116"/>
    </row>
    <row r="46" spans="2:15" ht="39.75" customHeight="1">
      <c r="B46" s="114" t="s">
        <v>469</v>
      </c>
      <c r="C46" s="114"/>
      <c r="D46" s="114" t="s">
        <v>470</v>
      </c>
      <c r="E46" s="114"/>
      <c r="F46" s="114" t="s">
        <v>471</v>
      </c>
      <c r="G46" s="114"/>
      <c r="H46" s="114" t="s">
        <v>472</v>
      </c>
      <c r="I46" s="114"/>
      <c r="J46" s="114" t="s">
        <v>473</v>
      </c>
      <c r="K46" s="114"/>
      <c r="L46" s="114" t="s">
        <v>474</v>
      </c>
      <c r="M46" s="114"/>
      <c r="N46" s="114" t="s">
        <v>475</v>
      </c>
      <c r="O46" s="114"/>
    </row>
    <row r="48" spans="2:15" ht="19.5" customHeight="1">
      <c r="B48" s="74" t="s">
        <v>476</v>
      </c>
      <c r="C48" s="74"/>
      <c r="D48" s="74"/>
      <c r="E48" s="74"/>
      <c r="F48" s="74"/>
      <c r="G48" s="74"/>
      <c r="H48" s="74"/>
      <c r="I48" s="74"/>
      <c r="J48" s="74"/>
      <c r="K48" s="74"/>
      <c r="L48" s="74"/>
      <c r="M48" s="74"/>
      <c r="N48" s="74"/>
      <c r="O48" s="74"/>
    </row>
    <row r="49" spans="2:15" ht="33.75" customHeight="1">
      <c r="B49" s="109" t="s">
        <v>407</v>
      </c>
      <c r="C49" s="109"/>
      <c r="D49" s="110" t="s">
        <v>477</v>
      </c>
      <c r="E49" s="110"/>
      <c r="F49" s="110"/>
      <c r="G49" s="110"/>
      <c r="H49" s="110"/>
      <c r="I49" s="110"/>
      <c r="J49" s="110"/>
      <c r="K49" s="110"/>
      <c r="L49" s="110"/>
      <c r="M49" s="110"/>
      <c r="N49" s="111" t="s">
        <v>478</v>
      </c>
      <c r="O49" s="111"/>
    </row>
    <row r="50" spans="2:15" ht="33.75" customHeight="1">
      <c r="B50" s="109" t="s">
        <v>408</v>
      </c>
      <c r="C50" s="109"/>
      <c r="D50" s="110" t="s">
        <v>479</v>
      </c>
      <c r="E50" s="110"/>
      <c r="F50" s="110"/>
      <c r="G50" s="110"/>
      <c r="H50" s="110"/>
      <c r="I50" s="110"/>
      <c r="J50" s="110"/>
      <c r="K50" s="110"/>
      <c r="L50" s="110"/>
      <c r="M50" s="110"/>
      <c r="N50" s="111" t="s">
        <v>478</v>
      </c>
      <c r="O50" s="111"/>
    </row>
    <row r="51" spans="2:15" ht="33.75" customHeight="1">
      <c r="B51" s="109" t="s">
        <v>409</v>
      </c>
      <c r="C51" s="109"/>
      <c r="D51" s="110" t="s">
        <v>480</v>
      </c>
      <c r="E51" s="110"/>
      <c r="F51" s="110"/>
      <c r="G51" s="110"/>
      <c r="H51" s="110"/>
      <c r="I51" s="110"/>
      <c r="J51" s="110"/>
      <c r="K51" s="110"/>
      <c r="L51" s="110"/>
      <c r="M51" s="110"/>
      <c r="N51" s="111" t="s">
        <v>478</v>
      </c>
      <c r="O51" s="111"/>
    </row>
    <row r="52" spans="2:15" ht="33.75" customHeight="1">
      <c r="B52" s="109" t="s">
        <v>410</v>
      </c>
      <c r="C52" s="109"/>
      <c r="D52" s="110" t="s">
        <v>481</v>
      </c>
      <c r="E52" s="110"/>
      <c r="F52" s="110"/>
      <c r="G52" s="110"/>
      <c r="H52" s="110"/>
      <c r="I52" s="110"/>
      <c r="J52" s="110"/>
      <c r="K52" s="110"/>
      <c r="L52" s="110"/>
      <c r="M52" s="110"/>
      <c r="N52" s="111" t="s">
        <v>478</v>
      </c>
      <c r="O52" s="111"/>
    </row>
    <row r="53" spans="2:15" ht="33.75" customHeight="1">
      <c r="B53" s="109" t="s">
        <v>482</v>
      </c>
      <c r="C53" s="109"/>
      <c r="D53" s="110" t="s">
        <v>483</v>
      </c>
      <c r="E53" s="110"/>
      <c r="F53" s="110"/>
      <c r="G53" s="110"/>
      <c r="H53" s="110"/>
      <c r="I53" s="110"/>
      <c r="J53" s="110"/>
      <c r="K53" s="110"/>
      <c r="L53" s="110"/>
      <c r="M53" s="110"/>
      <c r="N53" s="111" t="s">
        <v>478</v>
      </c>
      <c r="O53" s="111"/>
    </row>
    <row r="55" spans="2:15" ht="27.75" customHeight="1">
      <c r="B55" s="112" t="s">
        <v>484</v>
      </c>
      <c r="C55" s="112"/>
      <c r="D55" s="112"/>
      <c r="E55" s="112"/>
      <c r="F55" s="112"/>
      <c r="G55" s="112"/>
      <c r="H55" s="112"/>
      <c r="I55" s="112"/>
      <c r="J55" s="112"/>
      <c r="K55" s="112"/>
      <c r="L55" s="112"/>
      <c r="M55" s="112"/>
      <c r="N55" s="112"/>
      <c r="O55" s="112"/>
    </row>
    <row r="56" spans="2:15" ht="24" customHeight="1">
      <c r="B56" s="113" t="s">
        <v>485</v>
      </c>
      <c r="C56" s="113"/>
      <c r="D56" s="113"/>
      <c r="E56" s="113"/>
      <c r="F56" s="113"/>
      <c r="G56" s="113"/>
      <c r="H56" s="113"/>
      <c r="I56" s="113"/>
      <c r="J56" s="113"/>
      <c r="K56" s="113"/>
      <c r="L56" s="113"/>
      <c r="M56" s="113"/>
      <c r="N56" s="113"/>
      <c r="O56" s="113"/>
    </row>
    <row r="58" spans="2:15" ht="15.75" customHeight="1">
      <c r="B58" s="73" t="s">
        <v>132</v>
      </c>
      <c r="C58" s="73"/>
      <c r="D58" s="73"/>
      <c r="E58" s="73"/>
      <c r="F58" s="73"/>
      <c r="G58" s="73"/>
      <c r="H58" s="73"/>
      <c r="I58" s="73"/>
      <c r="J58" s="73"/>
      <c r="K58" s="73"/>
      <c r="L58" s="73"/>
      <c r="M58" s="73"/>
      <c r="N58" s="73"/>
      <c r="O58" s="73"/>
    </row>
  </sheetData>
  <sheetProtection formatColumns="0" formatRows="0"/>
  <mergeCells count="111">
    <mergeCell ref="B1:O1"/>
    <mergeCell ref="B2:O2"/>
    <mergeCell ref="E5:L5"/>
    <mergeCell ref="E6:L6"/>
    <mergeCell ref="E7:L7"/>
    <mergeCell ref="B8:E8"/>
    <mergeCell ref="F8:K8"/>
    <mergeCell ref="L8:O8"/>
    <mergeCell ref="B9:E9"/>
    <mergeCell ref="F9:K9"/>
    <mergeCell ref="L9:O9"/>
    <mergeCell ref="F10:K10"/>
    <mergeCell ref="L10:O10"/>
    <mergeCell ref="E11:L11"/>
    <mergeCell ref="B12:O12"/>
    <mergeCell ref="B13:C13"/>
    <mergeCell ref="D13:E13"/>
    <mergeCell ref="F13:G13"/>
    <mergeCell ref="H13:I13"/>
    <mergeCell ref="J13:K13"/>
    <mergeCell ref="L13:M13"/>
    <mergeCell ref="N13:O13"/>
    <mergeCell ref="B14:C14"/>
    <mergeCell ref="D14:E14"/>
    <mergeCell ref="F14:G14"/>
    <mergeCell ref="H14:I14"/>
    <mergeCell ref="J14:K14"/>
    <mergeCell ref="L14:M14"/>
    <mergeCell ref="N14:O14"/>
    <mergeCell ref="B16:O16"/>
    <mergeCell ref="B17:O17"/>
    <mergeCell ref="C18:D18"/>
    <mergeCell ref="F18:G18"/>
    <mergeCell ref="I18:J18"/>
    <mergeCell ref="L18:M18"/>
    <mergeCell ref="C19:O19"/>
    <mergeCell ref="B20:B21"/>
    <mergeCell ref="C20:D20"/>
    <mergeCell ref="F20:G20"/>
    <mergeCell ref="I20:J20"/>
    <mergeCell ref="L20:O20"/>
    <mergeCell ref="C21:D21"/>
    <mergeCell ref="F21:G21"/>
    <mergeCell ref="I21:J21"/>
    <mergeCell ref="L21:O21"/>
    <mergeCell ref="B22:O22"/>
    <mergeCell ref="B23:O23"/>
    <mergeCell ref="B25:O25"/>
    <mergeCell ref="C26:M26"/>
    <mergeCell ref="N26:O26"/>
    <mergeCell ref="B27:O27"/>
    <mergeCell ref="B29:O29"/>
    <mergeCell ref="B30:C30"/>
    <mergeCell ref="D30:E30"/>
    <mergeCell ref="F30:H30"/>
    <mergeCell ref="I30:J30"/>
    <mergeCell ref="K30:L30"/>
    <mergeCell ref="M30:O30"/>
    <mergeCell ref="B31:C31"/>
    <mergeCell ref="D31:E31"/>
    <mergeCell ref="F31:H31"/>
    <mergeCell ref="I31:J31"/>
    <mergeCell ref="K31:L31"/>
    <mergeCell ref="M31:O31"/>
    <mergeCell ref="B33:O33"/>
    <mergeCell ref="B34:O34"/>
    <mergeCell ref="C35:D35"/>
    <mergeCell ref="F35:G35"/>
    <mergeCell ref="I35:J35"/>
    <mergeCell ref="L35:O35"/>
    <mergeCell ref="C36:D36"/>
    <mergeCell ref="F36:G36"/>
    <mergeCell ref="I36:J36"/>
    <mergeCell ref="L36:M36"/>
    <mergeCell ref="N36:O36"/>
    <mergeCell ref="B37:O37"/>
    <mergeCell ref="B38:O38"/>
    <mergeCell ref="B40:O40"/>
    <mergeCell ref="C41:O41"/>
    <mergeCell ref="C42:D42"/>
    <mergeCell ref="F42:G42"/>
    <mergeCell ref="I42:J42"/>
    <mergeCell ref="L42:M42"/>
    <mergeCell ref="C43:O43"/>
    <mergeCell ref="B45:O45"/>
    <mergeCell ref="B46:C46"/>
    <mergeCell ref="D46:E46"/>
    <mergeCell ref="F46:G46"/>
    <mergeCell ref="H46:I46"/>
    <mergeCell ref="J46:K46"/>
    <mergeCell ref="L46:M46"/>
    <mergeCell ref="N46:O46"/>
    <mergeCell ref="B48:O48"/>
    <mergeCell ref="B49:C49"/>
    <mergeCell ref="D49:M49"/>
    <mergeCell ref="N49:O49"/>
    <mergeCell ref="B50:C50"/>
    <mergeCell ref="D50:M50"/>
    <mergeCell ref="N50:O50"/>
    <mergeCell ref="B51:C51"/>
    <mergeCell ref="D51:M51"/>
    <mergeCell ref="N51:O51"/>
    <mergeCell ref="B52:C52"/>
    <mergeCell ref="D52:M52"/>
    <mergeCell ref="N52:O52"/>
    <mergeCell ref="B53:C53"/>
    <mergeCell ref="D53:M53"/>
    <mergeCell ref="N53:O53"/>
    <mergeCell ref="B55:O55"/>
    <mergeCell ref="B56:O56"/>
    <mergeCell ref="B58:O58"/>
  </mergeCells>
  <hyperlinks>
    <hyperlink ref="B3" location="'START HERE'!A1" display="◄ Start Here" xr:uid="{00000000-0004-0000-0300-000000000000}"/>
    <hyperlink ref="D3" location="'INVESTOR QUESTIONNAIRE'!A1" display="Questionnaire" xr:uid="{00000000-0004-0000-0300-000001000000}"/>
    <hyperlink ref="F3" location="'YOUR INVESTMENT ROUTE'!A1" display="Your Route" xr:uid="{00000000-0004-0000-0300-000002000000}"/>
    <hyperlink ref="I3" location="'MASTER DECISION TREE'!A1" display="Decision Tree" xr:uid="{00000000-0004-0000-0300-000003000000}"/>
    <hyperlink ref="K3" location="'GO-LIVE CHECKLIST'!A1" display="Go-Live Checklist" xr:uid="{00000000-0004-0000-0300-000004000000}"/>
    <hyperlink ref="M3" location="'LEGAL BASIS'!A1" display="Legal Basis" xr:uid="{00000000-0004-0000-0300-000005000000}"/>
    <hyperlink ref="F10" location="'MARKET ACCESS'!A1" display="See MARKET ACCESS" xr:uid="{00000000-0004-0000-0300-000006000000}"/>
    <hyperlink ref="B14" location="'R1 – GREENFIELD ORDINARY'!A1" display="► R1 · R2 · R3 · R4" xr:uid="{00000000-0004-0000-0300-000007000000}"/>
    <hyperlink ref="D14" location="'R5 – M&amp;A NO PRIOR APPROVAL'!A1" display="► R5 · R6" xr:uid="{00000000-0004-0000-0300-000008000000}"/>
    <hyperlink ref="F14" location="'R7 – PROJECT ACQUISITION'!A1" display="► R7" xr:uid="{00000000-0004-0000-0300-000009000000}"/>
    <hyperlink ref="H14" location="'R8 – BCC'!A1" display="► R8" xr:uid="{00000000-0004-0000-0300-00000A000000}"/>
    <hyperlink ref="J14" location="'R10 – PPP'!A1" display="► R10" xr:uid="{00000000-0004-0000-0300-00000B000000}"/>
    <hyperlink ref="L14" location="'BRANCH · REPRESENTATIVE OFFICE'!A1" display="► Branch / RO sheet" xr:uid="{00000000-0004-0000-0300-00000C000000}"/>
    <hyperlink ref="N14" location="'R9 – DOWNSTREAM FIE INVESTMENT'!A1" display="► R9" xr:uid="{00000000-0004-0000-0300-00000D000000}"/>
    <hyperlink ref="N26" location="'R4 – SPECIAL INVESTMENT PROC'!A1" display="► R4 sheet" xr:uid="{00000000-0004-0000-0300-00000E000000}"/>
    <hyperlink ref="L36" location="'R5 – M&amp;A NO PRIOR APPROVAL'!A1" display="► NO: see R5" xr:uid="{00000000-0004-0000-0300-00000F000000}"/>
    <hyperlink ref="N36" location="'R6 – M&amp;A PRIOR APPROVAL'!A1" display="► YES: see R6" xr:uid="{00000000-0004-0000-0300-000010000000}"/>
    <hyperlink ref="N49" location="'R7 – PROJECT ACQUISITION'!A1" display="► Open sheet" xr:uid="{00000000-0004-0000-0300-000011000000}"/>
    <hyperlink ref="N50" location="'R8 – BCC'!A1" display="► Open sheet" xr:uid="{00000000-0004-0000-0300-000012000000}"/>
    <hyperlink ref="N51" location="'R10 – PPP'!A1" display="► Open sheet" xr:uid="{00000000-0004-0000-0300-000013000000}"/>
    <hyperlink ref="N52" location="'BRANCH · REPRESENTATIVE OFFICE'!A1" display="► Open sheet" xr:uid="{00000000-0004-0000-0300-000014000000}"/>
    <hyperlink ref="N53" location="'R9 – DOWNSTREAM FIE INVESTMENT'!A1" display="► Open sheet" xr:uid="{00000000-0004-0000-0300-00001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rowBreaks count="1" manualBreakCount="1">
    <brk id="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4546A"/>
    <pageSetUpPr fitToPage="1"/>
  </sheetPr>
  <dimension ref="A1:S47"/>
  <sheetViews>
    <sheetView showGridLines="0" zoomScaleNormal="100" workbookViewId="0">
      <pane xSplit="3" ySplit="6" topLeftCell="D7" activePane="bottomRight" state="frozen"/>
      <selection pane="bottomRight"/>
      <selection pane="bottomLeft" activeCell="A7" sqref="A7"/>
      <selection pane="topRight" activeCell="D1" sqref="D1"/>
    </sheetView>
  </sheetViews>
  <sheetFormatPr defaultColWidth="8.7109375" defaultRowHeight="14.45"/>
  <cols>
    <col min="1" max="1" width="2" customWidth="1"/>
    <col min="2" max="2" width="17" customWidth="1"/>
    <col min="3" max="3" width="21" customWidth="1"/>
    <col min="4" max="4" width="32" customWidth="1"/>
    <col min="5" max="5" width="17" customWidth="1"/>
    <col min="6" max="6" width="20" customWidth="1"/>
    <col min="7" max="7" width="30" customWidth="1"/>
    <col min="8" max="8" width="26" customWidth="1"/>
    <col min="9" max="9" width="15" customWidth="1"/>
    <col min="10" max="10" width="32" customWidth="1"/>
    <col min="11" max="12" width="13" customWidth="1"/>
    <col min="13" max="13" width="19" customWidth="1"/>
    <col min="14" max="14" width="13" customWidth="1"/>
    <col min="15" max="15" width="20" customWidth="1"/>
    <col min="16" max="16" width="13" customWidth="1"/>
    <col min="17" max="17" width="32" customWidth="1"/>
    <col min="18" max="18" width="11" customWidth="1"/>
  </cols>
  <sheetData>
    <row r="1" spans="1:19" ht="30" customHeight="1">
      <c r="A1" s="1"/>
      <c r="B1" s="75" t="s">
        <v>101</v>
      </c>
      <c r="C1" s="75"/>
      <c r="D1" s="75"/>
      <c r="E1" s="75"/>
      <c r="F1" s="75"/>
      <c r="G1" s="75"/>
      <c r="H1" s="75"/>
      <c r="I1" s="75"/>
      <c r="J1" s="75"/>
      <c r="K1" s="75"/>
      <c r="L1" s="75"/>
      <c r="M1" s="75"/>
      <c r="N1" s="75"/>
      <c r="O1" s="75"/>
      <c r="P1" s="75"/>
      <c r="Q1" s="75"/>
      <c r="R1" s="75"/>
      <c r="S1" s="1"/>
    </row>
    <row r="2" spans="1:19" ht="18" customHeight="1">
      <c r="A2" s="1"/>
      <c r="B2" s="76" t="s">
        <v>486</v>
      </c>
      <c r="C2" s="76"/>
      <c r="D2" s="76"/>
      <c r="E2" s="76"/>
      <c r="F2" s="76"/>
      <c r="G2" s="76"/>
      <c r="H2" s="76"/>
      <c r="I2" s="76"/>
      <c r="J2" s="76"/>
      <c r="K2" s="76"/>
      <c r="L2" s="76"/>
      <c r="M2" s="76"/>
      <c r="N2" s="76"/>
      <c r="O2" s="76"/>
      <c r="P2" s="76"/>
      <c r="Q2" s="76"/>
      <c r="R2" s="76"/>
      <c r="S2" s="1"/>
    </row>
    <row r="3" spans="1:19" ht="18" customHeight="1">
      <c r="B3" s="2" t="s">
        <v>135</v>
      </c>
      <c r="D3" s="2" t="s">
        <v>136</v>
      </c>
      <c r="G3" s="2" t="s">
        <v>137</v>
      </c>
      <c r="J3" s="2" t="s">
        <v>393</v>
      </c>
      <c r="M3" s="2" t="s">
        <v>211</v>
      </c>
      <c r="P3" s="2" t="s">
        <v>394</v>
      </c>
    </row>
    <row r="4" spans="1:19" ht="6" customHeight="1"/>
    <row r="5" spans="1:19" ht="16.5" customHeight="1">
      <c r="B5" s="128" t="s">
        <v>487</v>
      </c>
      <c r="C5" s="128"/>
      <c r="D5" s="128"/>
      <c r="E5" s="128"/>
      <c r="F5" s="128"/>
      <c r="G5" s="128"/>
      <c r="H5" s="128"/>
      <c r="I5" s="128"/>
      <c r="J5" s="128"/>
      <c r="K5" s="128"/>
      <c r="L5" s="128"/>
      <c r="M5" s="128"/>
      <c r="N5" s="128"/>
      <c r="O5" s="128"/>
      <c r="P5" s="128"/>
      <c r="Q5" s="128"/>
      <c r="R5" s="128"/>
    </row>
    <row r="6" spans="1:19" ht="30" customHeight="1">
      <c r="B6" s="50" t="s">
        <v>488</v>
      </c>
      <c r="C6" s="50" t="s">
        <v>489</v>
      </c>
      <c r="D6" s="50" t="s">
        <v>490</v>
      </c>
      <c r="E6" s="50" t="s">
        <v>491</v>
      </c>
      <c r="F6" s="50" t="s">
        <v>492</v>
      </c>
      <c r="G6" s="50" t="s">
        <v>493</v>
      </c>
      <c r="H6" s="50" t="s">
        <v>494</v>
      </c>
      <c r="I6" s="50" t="s">
        <v>495</v>
      </c>
      <c r="J6" s="50" t="s">
        <v>496</v>
      </c>
      <c r="K6" s="50" t="s">
        <v>497</v>
      </c>
      <c r="L6" s="50" t="s">
        <v>498</v>
      </c>
      <c r="M6" s="50" t="s">
        <v>499</v>
      </c>
      <c r="N6" s="50" t="s">
        <v>500</v>
      </c>
      <c r="O6" s="50" t="s">
        <v>501</v>
      </c>
      <c r="P6" s="50" t="s">
        <v>394</v>
      </c>
      <c r="Q6" s="50" t="s">
        <v>502</v>
      </c>
      <c r="R6" s="50" t="s">
        <v>503</v>
      </c>
    </row>
    <row r="7" spans="1:19" ht="30" customHeight="1">
      <c r="B7" s="51" t="s">
        <v>504</v>
      </c>
      <c r="C7" s="51" t="s">
        <v>505</v>
      </c>
      <c r="D7" s="51" t="s">
        <v>506</v>
      </c>
      <c r="E7" s="17" t="s">
        <v>507</v>
      </c>
      <c r="F7" s="51" t="s">
        <v>508</v>
      </c>
      <c r="G7" s="51" t="s">
        <v>509</v>
      </c>
      <c r="H7" s="51" t="s">
        <v>51</v>
      </c>
      <c r="I7" s="51" t="s">
        <v>510</v>
      </c>
      <c r="J7" s="51" t="s">
        <v>511</v>
      </c>
      <c r="K7" s="51" t="s">
        <v>512</v>
      </c>
      <c r="L7" s="18" t="s">
        <v>513</v>
      </c>
      <c r="M7" s="51" t="s">
        <v>514</v>
      </c>
      <c r="N7" s="51" t="s">
        <v>515</v>
      </c>
      <c r="O7" s="51" t="s">
        <v>516</v>
      </c>
      <c r="P7" s="18" t="s">
        <v>517</v>
      </c>
      <c r="Q7" s="51" t="s">
        <v>518</v>
      </c>
      <c r="R7" s="17" t="s">
        <v>515</v>
      </c>
    </row>
    <row r="8" spans="1:19" ht="30" customHeight="1">
      <c r="B8" s="52" t="s">
        <v>504</v>
      </c>
      <c r="C8" s="52" t="s">
        <v>519</v>
      </c>
      <c r="D8" s="52" t="s">
        <v>520</v>
      </c>
      <c r="E8" s="19" t="s">
        <v>507</v>
      </c>
      <c r="F8" s="52" t="s">
        <v>508</v>
      </c>
      <c r="G8" s="52" t="s">
        <v>521</v>
      </c>
      <c r="H8" s="52" t="s">
        <v>51</v>
      </c>
      <c r="I8" s="52" t="s">
        <v>510</v>
      </c>
      <c r="J8" s="52" t="s">
        <v>51</v>
      </c>
      <c r="K8" s="52" t="s">
        <v>512</v>
      </c>
      <c r="L8" s="18" t="s">
        <v>513</v>
      </c>
      <c r="M8" s="52" t="s">
        <v>505</v>
      </c>
      <c r="N8" s="52" t="s">
        <v>515</v>
      </c>
      <c r="O8" s="52" t="s">
        <v>522</v>
      </c>
      <c r="P8" s="18" t="s">
        <v>517</v>
      </c>
      <c r="Q8" s="52" t="s">
        <v>523</v>
      </c>
      <c r="R8" s="19" t="s">
        <v>515</v>
      </c>
    </row>
    <row r="9" spans="1:19" ht="30" customHeight="1">
      <c r="B9" s="51" t="s">
        <v>504</v>
      </c>
      <c r="C9" s="51" t="s">
        <v>524</v>
      </c>
      <c r="D9" s="51" t="s">
        <v>525</v>
      </c>
      <c r="E9" s="17" t="s">
        <v>526</v>
      </c>
      <c r="F9" s="51" t="s">
        <v>527</v>
      </c>
      <c r="G9" s="51" t="s">
        <v>528</v>
      </c>
      <c r="H9" s="51" t="s">
        <v>51</v>
      </c>
      <c r="I9" s="51" t="s">
        <v>510</v>
      </c>
      <c r="J9" s="51" t="s">
        <v>529</v>
      </c>
      <c r="K9" s="51" t="s">
        <v>512</v>
      </c>
      <c r="L9" s="18" t="s">
        <v>513</v>
      </c>
      <c r="M9" s="51" t="s">
        <v>514</v>
      </c>
      <c r="N9" s="51" t="s">
        <v>515</v>
      </c>
      <c r="O9" s="51" t="s">
        <v>522</v>
      </c>
      <c r="P9" s="18" t="s">
        <v>517</v>
      </c>
      <c r="Q9" s="53" t="s">
        <v>530</v>
      </c>
      <c r="R9" s="17" t="s">
        <v>515</v>
      </c>
    </row>
    <row r="10" spans="1:19" ht="30" customHeight="1">
      <c r="B10" s="52" t="s">
        <v>504</v>
      </c>
      <c r="C10" s="52" t="s">
        <v>531</v>
      </c>
      <c r="D10" s="52" t="s">
        <v>532</v>
      </c>
      <c r="E10" s="19" t="s">
        <v>507</v>
      </c>
      <c r="F10" s="52" t="s">
        <v>533</v>
      </c>
      <c r="G10" s="52" t="s">
        <v>534</v>
      </c>
      <c r="H10" s="52" t="s">
        <v>51</v>
      </c>
      <c r="I10" s="52" t="s">
        <v>535</v>
      </c>
      <c r="J10" s="52" t="s">
        <v>536</v>
      </c>
      <c r="K10" s="52" t="s">
        <v>512</v>
      </c>
      <c r="L10" s="18" t="s">
        <v>513</v>
      </c>
      <c r="M10" s="52" t="s">
        <v>537</v>
      </c>
      <c r="N10" s="52" t="s">
        <v>515</v>
      </c>
      <c r="O10" s="52" t="s">
        <v>538</v>
      </c>
      <c r="P10" s="52" t="s">
        <v>512</v>
      </c>
      <c r="Q10" s="52" t="s">
        <v>539</v>
      </c>
      <c r="R10" s="19" t="s">
        <v>515</v>
      </c>
    </row>
    <row r="11" spans="1:19" ht="42" customHeight="1">
      <c r="B11" s="51" t="s">
        <v>504</v>
      </c>
      <c r="C11" s="51" t="s">
        <v>540</v>
      </c>
      <c r="D11" s="51" t="s">
        <v>541</v>
      </c>
      <c r="E11" s="17" t="s">
        <v>542</v>
      </c>
      <c r="F11" s="51" t="s">
        <v>543</v>
      </c>
      <c r="G11" s="51" t="s">
        <v>544</v>
      </c>
      <c r="H11" s="51" t="s">
        <v>51</v>
      </c>
      <c r="I11" s="51" t="s">
        <v>510</v>
      </c>
      <c r="J11" s="51" t="s">
        <v>545</v>
      </c>
      <c r="K11" s="51" t="s">
        <v>512</v>
      </c>
      <c r="L11" s="18" t="s">
        <v>513</v>
      </c>
      <c r="M11" s="51" t="s">
        <v>514</v>
      </c>
      <c r="N11" s="51" t="s">
        <v>515</v>
      </c>
      <c r="O11" s="51" t="s">
        <v>538</v>
      </c>
      <c r="P11" s="18" t="s">
        <v>517</v>
      </c>
      <c r="Q11" s="51" t="s">
        <v>546</v>
      </c>
      <c r="R11" s="17" t="s">
        <v>515</v>
      </c>
    </row>
    <row r="12" spans="1:19" ht="30" customHeight="1">
      <c r="B12" s="52" t="s">
        <v>504</v>
      </c>
      <c r="C12" s="52" t="s">
        <v>547</v>
      </c>
      <c r="D12" s="52" t="s">
        <v>548</v>
      </c>
      <c r="E12" s="19" t="s">
        <v>526</v>
      </c>
      <c r="F12" s="52" t="s">
        <v>533</v>
      </c>
      <c r="G12" s="52" t="s">
        <v>470</v>
      </c>
      <c r="H12" s="52" t="s">
        <v>549</v>
      </c>
      <c r="I12" s="52" t="s">
        <v>550</v>
      </c>
      <c r="J12" s="52" t="s">
        <v>551</v>
      </c>
      <c r="K12" s="18" t="s">
        <v>517</v>
      </c>
      <c r="L12" s="18" t="s">
        <v>513</v>
      </c>
      <c r="M12" s="52" t="s">
        <v>552</v>
      </c>
      <c r="N12" s="52" t="s">
        <v>515</v>
      </c>
      <c r="O12" s="52" t="s">
        <v>452</v>
      </c>
      <c r="P12" s="18" t="s">
        <v>517</v>
      </c>
      <c r="Q12" s="54" t="s">
        <v>553</v>
      </c>
      <c r="R12" s="19" t="s">
        <v>515</v>
      </c>
    </row>
    <row r="13" spans="1:19" ht="42" customHeight="1">
      <c r="B13" s="51" t="s">
        <v>554</v>
      </c>
      <c r="C13" s="51" t="s">
        <v>243</v>
      </c>
      <c r="D13" s="51" t="s">
        <v>555</v>
      </c>
      <c r="E13" s="17" t="s">
        <v>542</v>
      </c>
      <c r="F13" s="51" t="s">
        <v>556</v>
      </c>
      <c r="G13" s="51" t="s">
        <v>243</v>
      </c>
      <c r="H13" s="53" t="s">
        <v>557</v>
      </c>
      <c r="I13" s="51" t="s">
        <v>535</v>
      </c>
      <c r="J13" s="51" t="s">
        <v>558</v>
      </c>
      <c r="K13" s="18" t="s">
        <v>517</v>
      </c>
      <c r="L13" s="18" t="s">
        <v>513</v>
      </c>
      <c r="M13" s="51" t="s">
        <v>505</v>
      </c>
      <c r="N13" s="51" t="s">
        <v>559</v>
      </c>
      <c r="O13" s="51" t="s">
        <v>424</v>
      </c>
      <c r="P13" s="18" t="s">
        <v>517</v>
      </c>
      <c r="Q13" s="51" t="s">
        <v>560</v>
      </c>
      <c r="R13" s="17" t="s">
        <v>515</v>
      </c>
    </row>
    <row r="14" spans="1:19" ht="54.75" customHeight="1">
      <c r="B14" s="52" t="s">
        <v>554</v>
      </c>
      <c r="C14" s="52" t="s">
        <v>561</v>
      </c>
      <c r="D14" s="52" t="s">
        <v>562</v>
      </c>
      <c r="E14" s="19" t="s">
        <v>526</v>
      </c>
      <c r="F14" s="52" t="s">
        <v>563</v>
      </c>
      <c r="G14" s="52" t="s">
        <v>564</v>
      </c>
      <c r="H14" s="52" t="s">
        <v>565</v>
      </c>
      <c r="I14" s="52" t="s">
        <v>535</v>
      </c>
      <c r="J14" s="52" t="s">
        <v>566</v>
      </c>
      <c r="K14" s="18" t="s">
        <v>517</v>
      </c>
      <c r="L14" s="18" t="s">
        <v>513</v>
      </c>
      <c r="M14" s="52" t="s">
        <v>567</v>
      </c>
      <c r="N14" s="52" t="s">
        <v>559</v>
      </c>
      <c r="O14" s="52" t="s">
        <v>568</v>
      </c>
      <c r="P14" s="52" t="s">
        <v>569</v>
      </c>
      <c r="Q14" s="52" t="s">
        <v>570</v>
      </c>
      <c r="R14" s="19" t="s">
        <v>515</v>
      </c>
    </row>
    <row r="15" spans="1:19" ht="66.75" customHeight="1">
      <c r="B15" s="51" t="s">
        <v>554</v>
      </c>
      <c r="C15" s="51" t="s">
        <v>424</v>
      </c>
      <c r="D15" s="51" t="s">
        <v>571</v>
      </c>
      <c r="E15" s="17" t="s">
        <v>507</v>
      </c>
      <c r="F15" s="51" t="s">
        <v>572</v>
      </c>
      <c r="G15" s="51" t="s">
        <v>573</v>
      </c>
      <c r="H15" s="51" t="s">
        <v>574</v>
      </c>
      <c r="I15" s="51" t="s">
        <v>535</v>
      </c>
      <c r="J15" s="51" t="s">
        <v>575</v>
      </c>
      <c r="K15" s="18" t="s">
        <v>517</v>
      </c>
      <c r="L15" s="18" t="s">
        <v>513</v>
      </c>
      <c r="M15" s="51" t="s">
        <v>576</v>
      </c>
      <c r="N15" s="51" t="s">
        <v>577</v>
      </c>
      <c r="O15" s="51" t="s">
        <v>578</v>
      </c>
      <c r="P15" s="51" t="s">
        <v>579</v>
      </c>
      <c r="Q15" s="51" t="s">
        <v>580</v>
      </c>
      <c r="R15" s="17" t="s">
        <v>559</v>
      </c>
    </row>
    <row r="16" spans="1:19" ht="66.75" customHeight="1">
      <c r="B16" s="52" t="s">
        <v>554</v>
      </c>
      <c r="C16" s="52" t="s">
        <v>581</v>
      </c>
      <c r="D16" s="52" t="s">
        <v>582</v>
      </c>
      <c r="E16" s="19" t="s">
        <v>526</v>
      </c>
      <c r="F16" s="52" t="s">
        <v>583</v>
      </c>
      <c r="G16" s="52" t="s">
        <v>584</v>
      </c>
      <c r="H16" s="54" t="s">
        <v>585</v>
      </c>
      <c r="I16" s="52" t="s">
        <v>535</v>
      </c>
      <c r="J16" s="52" t="s">
        <v>586</v>
      </c>
      <c r="K16" s="18" t="s">
        <v>517</v>
      </c>
      <c r="L16" s="18" t="s">
        <v>513</v>
      </c>
      <c r="M16" s="52" t="s">
        <v>587</v>
      </c>
      <c r="N16" s="52" t="s">
        <v>559</v>
      </c>
      <c r="O16" s="52" t="s">
        <v>588</v>
      </c>
      <c r="P16" s="52" t="s">
        <v>589</v>
      </c>
      <c r="Q16" s="52" t="s">
        <v>590</v>
      </c>
      <c r="R16" s="19" t="s">
        <v>515</v>
      </c>
    </row>
    <row r="17" spans="2:18" ht="54.75" customHeight="1">
      <c r="B17" s="51" t="s">
        <v>554</v>
      </c>
      <c r="C17" s="51" t="s">
        <v>591</v>
      </c>
      <c r="D17" s="51" t="s">
        <v>592</v>
      </c>
      <c r="E17" s="17" t="s">
        <v>542</v>
      </c>
      <c r="F17" s="51" t="s">
        <v>593</v>
      </c>
      <c r="G17" s="51" t="s">
        <v>594</v>
      </c>
      <c r="H17" s="51" t="s">
        <v>574</v>
      </c>
      <c r="I17" s="51" t="s">
        <v>595</v>
      </c>
      <c r="J17" s="51" t="s">
        <v>596</v>
      </c>
      <c r="K17" s="18" t="s">
        <v>517</v>
      </c>
      <c r="L17" s="18" t="s">
        <v>513</v>
      </c>
      <c r="M17" s="51" t="s">
        <v>597</v>
      </c>
      <c r="N17" s="51" t="s">
        <v>559</v>
      </c>
      <c r="O17" s="51" t="s">
        <v>598</v>
      </c>
      <c r="P17" s="51" t="s">
        <v>599</v>
      </c>
      <c r="Q17" s="51" t="s">
        <v>600</v>
      </c>
      <c r="R17" s="17" t="s">
        <v>515</v>
      </c>
    </row>
    <row r="18" spans="2:18" ht="30" customHeight="1">
      <c r="B18" s="52" t="s">
        <v>554</v>
      </c>
      <c r="C18" s="52" t="s">
        <v>601</v>
      </c>
      <c r="D18" s="52" t="s">
        <v>174</v>
      </c>
      <c r="E18" s="19" t="s">
        <v>526</v>
      </c>
      <c r="F18" s="52" t="s">
        <v>602</v>
      </c>
      <c r="G18" s="52" t="s">
        <v>603</v>
      </c>
      <c r="H18" s="52" t="s">
        <v>604</v>
      </c>
      <c r="I18" s="52" t="s">
        <v>605</v>
      </c>
      <c r="J18" s="52" t="s">
        <v>606</v>
      </c>
      <c r="K18" s="18" t="s">
        <v>517</v>
      </c>
      <c r="L18" s="18" t="s">
        <v>513</v>
      </c>
      <c r="M18" s="52" t="s">
        <v>51</v>
      </c>
      <c r="N18" s="52" t="s">
        <v>515</v>
      </c>
      <c r="O18" s="52" t="s">
        <v>607</v>
      </c>
      <c r="P18" s="18" t="s">
        <v>517</v>
      </c>
      <c r="Q18" s="52" t="s">
        <v>608</v>
      </c>
      <c r="R18" s="19" t="s">
        <v>515</v>
      </c>
    </row>
    <row r="19" spans="2:18" ht="30" customHeight="1">
      <c r="B19" s="51" t="s">
        <v>554</v>
      </c>
      <c r="C19" s="51" t="s">
        <v>609</v>
      </c>
      <c r="D19" s="51" t="s">
        <v>610</v>
      </c>
      <c r="E19" s="17" t="s">
        <v>526</v>
      </c>
      <c r="F19" s="51" t="s">
        <v>533</v>
      </c>
      <c r="G19" s="51" t="s">
        <v>611</v>
      </c>
      <c r="H19" s="51" t="s">
        <v>612</v>
      </c>
      <c r="I19" s="51" t="s">
        <v>613</v>
      </c>
      <c r="J19" s="51" t="s">
        <v>614</v>
      </c>
      <c r="K19" s="18" t="s">
        <v>517</v>
      </c>
      <c r="L19" s="18" t="s">
        <v>513</v>
      </c>
      <c r="M19" s="51" t="s">
        <v>51</v>
      </c>
      <c r="N19" s="51" t="s">
        <v>515</v>
      </c>
      <c r="O19" s="51" t="s">
        <v>452</v>
      </c>
      <c r="P19" s="18" t="s">
        <v>517</v>
      </c>
      <c r="Q19" s="51" t="s">
        <v>615</v>
      </c>
      <c r="R19" s="17" t="s">
        <v>515</v>
      </c>
    </row>
    <row r="20" spans="2:18" ht="30" customHeight="1">
      <c r="B20" s="52" t="s">
        <v>554</v>
      </c>
      <c r="C20" s="52" t="s">
        <v>616</v>
      </c>
      <c r="D20" s="52" t="s">
        <v>617</v>
      </c>
      <c r="E20" s="19" t="s">
        <v>526</v>
      </c>
      <c r="F20" s="52" t="s">
        <v>618</v>
      </c>
      <c r="G20" s="52" t="s">
        <v>619</v>
      </c>
      <c r="H20" s="52" t="s">
        <v>620</v>
      </c>
      <c r="I20" s="52" t="s">
        <v>621</v>
      </c>
      <c r="J20" s="52" t="s">
        <v>622</v>
      </c>
      <c r="K20" s="18" t="s">
        <v>517</v>
      </c>
      <c r="L20" s="18" t="s">
        <v>513</v>
      </c>
      <c r="M20" s="52" t="s">
        <v>51</v>
      </c>
      <c r="N20" s="52" t="s">
        <v>559</v>
      </c>
      <c r="O20" s="52" t="s">
        <v>538</v>
      </c>
      <c r="P20" s="18" t="s">
        <v>517</v>
      </c>
      <c r="Q20" s="52" t="s">
        <v>623</v>
      </c>
      <c r="R20" s="19" t="s">
        <v>515</v>
      </c>
    </row>
    <row r="21" spans="2:18" ht="30" customHeight="1">
      <c r="B21" s="51" t="s">
        <v>554</v>
      </c>
      <c r="C21" s="51" t="s">
        <v>624</v>
      </c>
      <c r="D21" s="51" t="s">
        <v>625</v>
      </c>
      <c r="E21" s="17" t="s">
        <v>526</v>
      </c>
      <c r="F21" s="51" t="s">
        <v>382</v>
      </c>
      <c r="G21" s="51" t="s">
        <v>626</v>
      </c>
      <c r="H21" s="51" t="s">
        <v>627</v>
      </c>
      <c r="I21" s="51" t="s">
        <v>628</v>
      </c>
      <c r="J21" s="51" t="s">
        <v>629</v>
      </c>
      <c r="K21" s="18" t="s">
        <v>517</v>
      </c>
      <c r="L21" s="18" t="s">
        <v>513</v>
      </c>
      <c r="M21" s="51" t="s">
        <v>630</v>
      </c>
      <c r="N21" s="51" t="s">
        <v>559</v>
      </c>
      <c r="O21" s="51" t="s">
        <v>631</v>
      </c>
      <c r="P21" s="18" t="s">
        <v>517</v>
      </c>
      <c r="Q21" s="51" t="s">
        <v>51</v>
      </c>
      <c r="R21" s="17" t="s">
        <v>515</v>
      </c>
    </row>
    <row r="22" spans="2:18" ht="30" customHeight="1">
      <c r="B22" s="52" t="s">
        <v>554</v>
      </c>
      <c r="C22" s="52" t="s">
        <v>632</v>
      </c>
      <c r="D22" s="52" t="s">
        <v>633</v>
      </c>
      <c r="E22" s="19" t="s">
        <v>507</v>
      </c>
      <c r="F22" s="52" t="s">
        <v>387</v>
      </c>
      <c r="G22" s="52" t="s">
        <v>634</v>
      </c>
      <c r="H22" s="52" t="s">
        <v>635</v>
      </c>
      <c r="I22" s="52" t="s">
        <v>636</v>
      </c>
      <c r="J22" s="52" t="s">
        <v>637</v>
      </c>
      <c r="K22" s="18" t="s">
        <v>517</v>
      </c>
      <c r="L22" s="18" t="s">
        <v>513</v>
      </c>
      <c r="M22" s="52" t="s">
        <v>638</v>
      </c>
      <c r="N22" s="52" t="s">
        <v>559</v>
      </c>
      <c r="O22" s="52" t="s">
        <v>639</v>
      </c>
      <c r="P22" s="18" t="s">
        <v>517</v>
      </c>
      <c r="Q22" s="54" t="s">
        <v>640</v>
      </c>
      <c r="R22" s="19" t="s">
        <v>515</v>
      </c>
    </row>
    <row r="23" spans="2:18" ht="42" customHeight="1">
      <c r="B23" s="51" t="s">
        <v>641</v>
      </c>
      <c r="C23" s="51" t="s">
        <v>425</v>
      </c>
      <c r="D23" s="51" t="s">
        <v>642</v>
      </c>
      <c r="E23" s="17" t="s">
        <v>507</v>
      </c>
      <c r="F23" s="51" t="s">
        <v>643</v>
      </c>
      <c r="G23" s="51" t="s">
        <v>644</v>
      </c>
      <c r="H23" s="51" t="s">
        <v>645</v>
      </c>
      <c r="I23" s="51" t="s">
        <v>646</v>
      </c>
      <c r="J23" s="51" t="s">
        <v>647</v>
      </c>
      <c r="K23" s="18" t="s">
        <v>517</v>
      </c>
      <c r="L23" s="18" t="s">
        <v>513</v>
      </c>
      <c r="M23" s="51" t="s">
        <v>648</v>
      </c>
      <c r="N23" s="51" t="s">
        <v>649</v>
      </c>
      <c r="O23" s="51" t="s">
        <v>650</v>
      </c>
      <c r="P23" s="18" t="s">
        <v>517</v>
      </c>
      <c r="Q23" s="51" t="s">
        <v>651</v>
      </c>
      <c r="R23" s="17" t="s">
        <v>559</v>
      </c>
    </row>
    <row r="24" spans="2:18" ht="30" customHeight="1">
      <c r="B24" s="52" t="s">
        <v>641</v>
      </c>
      <c r="C24" s="52" t="s">
        <v>652</v>
      </c>
      <c r="D24" s="52" t="s">
        <v>653</v>
      </c>
      <c r="E24" s="19" t="s">
        <v>507</v>
      </c>
      <c r="F24" s="52" t="s">
        <v>618</v>
      </c>
      <c r="G24" s="52" t="s">
        <v>654</v>
      </c>
      <c r="H24" s="52" t="s">
        <v>645</v>
      </c>
      <c r="I24" s="52" t="s">
        <v>655</v>
      </c>
      <c r="J24" s="52" t="s">
        <v>656</v>
      </c>
      <c r="K24" s="18" t="s">
        <v>517</v>
      </c>
      <c r="L24" s="18" t="s">
        <v>513</v>
      </c>
      <c r="M24" s="52" t="s">
        <v>452</v>
      </c>
      <c r="N24" s="52" t="s">
        <v>559</v>
      </c>
      <c r="O24" s="52" t="s">
        <v>657</v>
      </c>
      <c r="P24" s="18" t="s">
        <v>517</v>
      </c>
      <c r="Q24" s="52" t="s">
        <v>51</v>
      </c>
      <c r="R24" s="19" t="s">
        <v>559</v>
      </c>
    </row>
    <row r="25" spans="2:18" ht="30" customHeight="1">
      <c r="B25" s="51" t="s">
        <v>641</v>
      </c>
      <c r="C25" s="51" t="s">
        <v>285</v>
      </c>
      <c r="D25" s="51" t="s">
        <v>658</v>
      </c>
      <c r="E25" s="17" t="s">
        <v>507</v>
      </c>
      <c r="F25" s="51" t="s">
        <v>659</v>
      </c>
      <c r="G25" s="51" t="s">
        <v>660</v>
      </c>
      <c r="H25" s="51" t="s">
        <v>645</v>
      </c>
      <c r="I25" s="51" t="s">
        <v>661</v>
      </c>
      <c r="J25" s="51" t="s">
        <v>662</v>
      </c>
      <c r="K25" s="18" t="s">
        <v>517</v>
      </c>
      <c r="L25" s="18" t="s">
        <v>513</v>
      </c>
      <c r="M25" s="51" t="s">
        <v>51</v>
      </c>
      <c r="N25" s="51" t="s">
        <v>515</v>
      </c>
      <c r="O25" s="51" t="s">
        <v>663</v>
      </c>
      <c r="P25" s="18" t="s">
        <v>517</v>
      </c>
      <c r="Q25" s="53" t="s">
        <v>664</v>
      </c>
      <c r="R25" s="17" t="s">
        <v>559</v>
      </c>
    </row>
    <row r="26" spans="2:18" ht="30" customHeight="1">
      <c r="B26" s="52" t="s">
        <v>641</v>
      </c>
      <c r="C26" s="52" t="s">
        <v>665</v>
      </c>
      <c r="D26" s="52" t="s">
        <v>666</v>
      </c>
      <c r="E26" s="19" t="s">
        <v>507</v>
      </c>
      <c r="F26" s="52" t="s">
        <v>667</v>
      </c>
      <c r="G26" s="52" t="s">
        <v>668</v>
      </c>
      <c r="H26" s="54" t="s">
        <v>669</v>
      </c>
      <c r="I26" s="52" t="s">
        <v>670</v>
      </c>
      <c r="J26" s="52" t="s">
        <v>671</v>
      </c>
      <c r="K26" s="18" t="s">
        <v>517</v>
      </c>
      <c r="L26" s="18" t="s">
        <v>513</v>
      </c>
      <c r="M26" s="52" t="s">
        <v>672</v>
      </c>
      <c r="N26" s="52" t="s">
        <v>512</v>
      </c>
      <c r="O26" s="52" t="s">
        <v>673</v>
      </c>
      <c r="P26" s="18" t="s">
        <v>517</v>
      </c>
      <c r="Q26" s="52" t="s">
        <v>674</v>
      </c>
      <c r="R26" s="19" t="s">
        <v>515</v>
      </c>
    </row>
    <row r="27" spans="2:18" ht="30" customHeight="1">
      <c r="B27" s="51" t="s">
        <v>641</v>
      </c>
      <c r="C27" s="51" t="s">
        <v>675</v>
      </c>
      <c r="D27" s="51" t="s">
        <v>676</v>
      </c>
      <c r="E27" s="17" t="s">
        <v>526</v>
      </c>
      <c r="F27" s="51" t="s">
        <v>385</v>
      </c>
      <c r="G27" s="51" t="s">
        <v>677</v>
      </c>
      <c r="H27" s="51" t="s">
        <v>574</v>
      </c>
      <c r="I27" s="51" t="s">
        <v>678</v>
      </c>
      <c r="J27" s="51" t="s">
        <v>679</v>
      </c>
      <c r="K27" s="18" t="s">
        <v>517</v>
      </c>
      <c r="L27" s="18" t="s">
        <v>513</v>
      </c>
      <c r="M27" s="51" t="s">
        <v>424</v>
      </c>
      <c r="N27" s="51" t="s">
        <v>515</v>
      </c>
      <c r="O27" s="51" t="s">
        <v>680</v>
      </c>
      <c r="P27" s="18" t="s">
        <v>517</v>
      </c>
      <c r="Q27" s="51" t="s">
        <v>51</v>
      </c>
      <c r="R27" s="17" t="s">
        <v>559</v>
      </c>
    </row>
    <row r="28" spans="2:18" ht="30" customHeight="1">
      <c r="B28" s="52" t="s">
        <v>681</v>
      </c>
      <c r="C28" s="52" t="s">
        <v>682</v>
      </c>
      <c r="D28" s="52" t="s">
        <v>683</v>
      </c>
      <c r="E28" s="19" t="s">
        <v>507</v>
      </c>
      <c r="F28" s="52" t="s">
        <v>684</v>
      </c>
      <c r="G28" s="52" t="s">
        <v>685</v>
      </c>
      <c r="H28" s="52" t="s">
        <v>686</v>
      </c>
      <c r="I28" s="52" t="s">
        <v>687</v>
      </c>
      <c r="J28" s="52" t="s">
        <v>688</v>
      </c>
      <c r="K28" s="18" t="s">
        <v>517</v>
      </c>
      <c r="L28" s="18" t="s">
        <v>513</v>
      </c>
      <c r="M28" s="52" t="s">
        <v>425</v>
      </c>
      <c r="N28" s="52" t="s">
        <v>515</v>
      </c>
      <c r="O28" s="52" t="s">
        <v>689</v>
      </c>
      <c r="P28" s="18" t="s">
        <v>517</v>
      </c>
      <c r="Q28" s="52" t="s">
        <v>690</v>
      </c>
      <c r="R28" s="19" t="s">
        <v>515</v>
      </c>
    </row>
    <row r="29" spans="2:18" ht="30" customHeight="1">
      <c r="B29" s="51" t="s">
        <v>681</v>
      </c>
      <c r="C29" s="51" t="s">
        <v>691</v>
      </c>
      <c r="D29" s="51" t="s">
        <v>692</v>
      </c>
      <c r="E29" s="17" t="s">
        <v>507</v>
      </c>
      <c r="F29" s="51" t="s">
        <v>693</v>
      </c>
      <c r="G29" s="51" t="s">
        <v>694</v>
      </c>
      <c r="H29" s="51" t="s">
        <v>695</v>
      </c>
      <c r="I29" s="51" t="s">
        <v>535</v>
      </c>
      <c r="J29" s="51" t="s">
        <v>696</v>
      </c>
      <c r="K29" s="18" t="s">
        <v>517</v>
      </c>
      <c r="L29" s="18" t="s">
        <v>513</v>
      </c>
      <c r="M29" s="51" t="s">
        <v>682</v>
      </c>
      <c r="N29" s="51" t="s">
        <v>515</v>
      </c>
      <c r="O29" s="51" t="s">
        <v>697</v>
      </c>
      <c r="P29" s="18" t="s">
        <v>517</v>
      </c>
      <c r="Q29" s="51" t="s">
        <v>698</v>
      </c>
      <c r="R29" s="17" t="s">
        <v>559</v>
      </c>
    </row>
    <row r="30" spans="2:18" ht="30" customHeight="1">
      <c r="B30" s="52" t="s">
        <v>681</v>
      </c>
      <c r="C30" s="52" t="s">
        <v>699</v>
      </c>
      <c r="D30" s="52" t="s">
        <v>700</v>
      </c>
      <c r="E30" s="19" t="s">
        <v>507</v>
      </c>
      <c r="F30" s="52" t="s">
        <v>533</v>
      </c>
      <c r="G30" s="52" t="s">
        <v>701</v>
      </c>
      <c r="H30" s="52" t="s">
        <v>702</v>
      </c>
      <c r="I30" s="52" t="s">
        <v>703</v>
      </c>
      <c r="J30" s="52" t="s">
        <v>704</v>
      </c>
      <c r="K30" s="18" t="s">
        <v>517</v>
      </c>
      <c r="L30" s="18" t="s">
        <v>513</v>
      </c>
      <c r="M30" s="52" t="s">
        <v>705</v>
      </c>
      <c r="N30" s="52" t="s">
        <v>559</v>
      </c>
      <c r="O30" s="52" t="s">
        <v>452</v>
      </c>
      <c r="P30" s="18" t="s">
        <v>517</v>
      </c>
      <c r="Q30" s="52" t="s">
        <v>51</v>
      </c>
      <c r="R30" s="19" t="s">
        <v>515</v>
      </c>
    </row>
    <row r="31" spans="2:18" ht="30" customHeight="1">
      <c r="B31" s="51" t="s">
        <v>681</v>
      </c>
      <c r="C31" s="51" t="s">
        <v>706</v>
      </c>
      <c r="D31" s="51" t="s">
        <v>707</v>
      </c>
      <c r="E31" s="17" t="s">
        <v>526</v>
      </c>
      <c r="F31" s="51" t="s">
        <v>508</v>
      </c>
      <c r="G31" s="51" t="s">
        <v>298</v>
      </c>
      <c r="H31" s="51" t="s">
        <v>708</v>
      </c>
      <c r="I31" s="51" t="s">
        <v>709</v>
      </c>
      <c r="J31" s="51" t="s">
        <v>710</v>
      </c>
      <c r="K31" s="18" t="s">
        <v>517</v>
      </c>
      <c r="L31" s="18" t="s">
        <v>513</v>
      </c>
      <c r="M31" s="51" t="s">
        <v>711</v>
      </c>
      <c r="N31" s="51" t="s">
        <v>515</v>
      </c>
      <c r="O31" s="51" t="s">
        <v>712</v>
      </c>
      <c r="P31" s="18" t="s">
        <v>517</v>
      </c>
      <c r="Q31" s="51" t="s">
        <v>713</v>
      </c>
      <c r="R31" s="17" t="s">
        <v>515</v>
      </c>
    </row>
    <row r="32" spans="2:18" ht="30" customHeight="1">
      <c r="B32" s="52" t="s">
        <v>714</v>
      </c>
      <c r="C32" s="52" t="s">
        <v>715</v>
      </c>
      <c r="D32" s="52" t="s">
        <v>716</v>
      </c>
      <c r="E32" s="19" t="s">
        <v>507</v>
      </c>
      <c r="F32" s="52" t="s">
        <v>508</v>
      </c>
      <c r="G32" s="52" t="s">
        <v>717</v>
      </c>
      <c r="H32" s="52" t="s">
        <v>51</v>
      </c>
      <c r="I32" s="52" t="s">
        <v>661</v>
      </c>
      <c r="J32" s="52" t="s">
        <v>718</v>
      </c>
      <c r="K32" s="52" t="s">
        <v>512</v>
      </c>
      <c r="L32" s="18" t="s">
        <v>513</v>
      </c>
      <c r="M32" s="52" t="s">
        <v>51</v>
      </c>
      <c r="N32" s="52" t="s">
        <v>515</v>
      </c>
      <c r="O32" s="52" t="s">
        <v>719</v>
      </c>
      <c r="P32" s="18" t="s">
        <v>517</v>
      </c>
      <c r="Q32" s="52" t="s">
        <v>720</v>
      </c>
      <c r="R32" s="19" t="s">
        <v>559</v>
      </c>
    </row>
    <row r="33" spans="2:18" ht="30" customHeight="1">
      <c r="B33" s="51" t="s">
        <v>714</v>
      </c>
      <c r="C33" s="51" t="s">
        <v>721</v>
      </c>
      <c r="D33" s="51" t="s">
        <v>722</v>
      </c>
      <c r="E33" s="17" t="s">
        <v>526</v>
      </c>
      <c r="F33" s="51" t="s">
        <v>723</v>
      </c>
      <c r="G33" s="51" t="s">
        <v>724</v>
      </c>
      <c r="H33" s="51" t="s">
        <v>725</v>
      </c>
      <c r="I33" s="51" t="s">
        <v>726</v>
      </c>
      <c r="J33" s="51" t="s">
        <v>727</v>
      </c>
      <c r="K33" s="18" t="s">
        <v>517</v>
      </c>
      <c r="L33" s="18" t="s">
        <v>513</v>
      </c>
      <c r="M33" s="51" t="s">
        <v>728</v>
      </c>
      <c r="N33" s="51" t="s">
        <v>729</v>
      </c>
      <c r="O33" s="51" t="s">
        <v>588</v>
      </c>
      <c r="P33" s="18" t="s">
        <v>517</v>
      </c>
      <c r="Q33" s="51" t="s">
        <v>51</v>
      </c>
      <c r="R33" s="17" t="s">
        <v>515</v>
      </c>
    </row>
    <row r="34" spans="2:18" ht="30" customHeight="1">
      <c r="B34" s="52" t="s">
        <v>714</v>
      </c>
      <c r="C34" s="52" t="s">
        <v>730</v>
      </c>
      <c r="D34" s="52" t="s">
        <v>731</v>
      </c>
      <c r="E34" s="19" t="s">
        <v>526</v>
      </c>
      <c r="F34" s="52" t="s">
        <v>732</v>
      </c>
      <c r="G34" s="52" t="s">
        <v>733</v>
      </c>
      <c r="H34" s="52" t="s">
        <v>734</v>
      </c>
      <c r="I34" s="52" t="s">
        <v>661</v>
      </c>
      <c r="J34" s="52" t="s">
        <v>735</v>
      </c>
      <c r="K34" s="52" t="s">
        <v>512</v>
      </c>
      <c r="L34" s="18" t="s">
        <v>513</v>
      </c>
      <c r="M34" s="52" t="s">
        <v>736</v>
      </c>
      <c r="N34" s="52" t="s">
        <v>515</v>
      </c>
      <c r="O34" s="52" t="s">
        <v>588</v>
      </c>
      <c r="P34" s="18" t="s">
        <v>517</v>
      </c>
      <c r="Q34" s="52" t="s">
        <v>737</v>
      </c>
      <c r="R34" s="19" t="s">
        <v>515</v>
      </c>
    </row>
    <row r="35" spans="2:18" ht="30" customHeight="1">
      <c r="B35" s="51" t="s">
        <v>738</v>
      </c>
      <c r="C35" s="51" t="s">
        <v>739</v>
      </c>
      <c r="D35" s="51" t="s">
        <v>740</v>
      </c>
      <c r="E35" s="17" t="s">
        <v>542</v>
      </c>
      <c r="F35" s="51" t="s">
        <v>741</v>
      </c>
      <c r="G35" s="51" t="s">
        <v>742</v>
      </c>
      <c r="H35" s="53" t="s">
        <v>743</v>
      </c>
      <c r="I35" s="51" t="s">
        <v>744</v>
      </c>
      <c r="J35" s="51" t="s">
        <v>745</v>
      </c>
      <c r="K35" s="18" t="s">
        <v>517</v>
      </c>
      <c r="L35" s="18" t="s">
        <v>513</v>
      </c>
      <c r="M35" s="51" t="s">
        <v>746</v>
      </c>
      <c r="N35" s="51" t="s">
        <v>729</v>
      </c>
      <c r="O35" s="51" t="s">
        <v>747</v>
      </c>
      <c r="P35" s="18" t="s">
        <v>517</v>
      </c>
      <c r="Q35" s="53" t="s">
        <v>748</v>
      </c>
      <c r="R35" s="17" t="s">
        <v>515</v>
      </c>
    </row>
    <row r="36" spans="2:18" ht="42" customHeight="1">
      <c r="B36" s="52" t="s">
        <v>738</v>
      </c>
      <c r="C36" s="52" t="s">
        <v>588</v>
      </c>
      <c r="D36" s="52" t="s">
        <v>749</v>
      </c>
      <c r="E36" s="19" t="s">
        <v>526</v>
      </c>
      <c r="F36" s="52" t="s">
        <v>750</v>
      </c>
      <c r="G36" s="52" t="s">
        <v>751</v>
      </c>
      <c r="H36" s="52" t="s">
        <v>752</v>
      </c>
      <c r="I36" s="52" t="s">
        <v>744</v>
      </c>
      <c r="J36" s="52" t="s">
        <v>753</v>
      </c>
      <c r="K36" s="18" t="s">
        <v>517</v>
      </c>
      <c r="L36" s="18" t="s">
        <v>513</v>
      </c>
      <c r="M36" s="52" t="s">
        <v>754</v>
      </c>
      <c r="N36" s="52" t="s">
        <v>729</v>
      </c>
      <c r="O36" s="52" t="s">
        <v>755</v>
      </c>
      <c r="P36" s="18" t="s">
        <v>517</v>
      </c>
      <c r="Q36" s="52" t="s">
        <v>756</v>
      </c>
      <c r="R36" s="19" t="s">
        <v>515</v>
      </c>
    </row>
    <row r="37" spans="2:18" ht="30" customHeight="1">
      <c r="B37" s="51" t="s">
        <v>738</v>
      </c>
      <c r="C37" s="51" t="s">
        <v>757</v>
      </c>
      <c r="D37" s="51" t="s">
        <v>758</v>
      </c>
      <c r="E37" s="17" t="s">
        <v>526</v>
      </c>
      <c r="F37" s="51" t="s">
        <v>759</v>
      </c>
      <c r="G37" s="51" t="s">
        <v>760</v>
      </c>
      <c r="H37" s="51" t="s">
        <v>761</v>
      </c>
      <c r="I37" s="51" t="s">
        <v>762</v>
      </c>
      <c r="J37" s="51" t="s">
        <v>763</v>
      </c>
      <c r="K37" s="18" t="s">
        <v>517</v>
      </c>
      <c r="L37" s="18" t="s">
        <v>513</v>
      </c>
      <c r="M37" s="51" t="s">
        <v>764</v>
      </c>
      <c r="N37" s="51" t="s">
        <v>729</v>
      </c>
      <c r="O37" s="51" t="s">
        <v>765</v>
      </c>
      <c r="P37" s="18" t="s">
        <v>517</v>
      </c>
      <c r="Q37" s="51" t="s">
        <v>766</v>
      </c>
      <c r="R37" s="17" t="s">
        <v>515</v>
      </c>
    </row>
    <row r="38" spans="2:18" ht="30" customHeight="1">
      <c r="B38" s="52" t="s">
        <v>767</v>
      </c>
      <c r="C38" s="52" t="s">
        <v>768</v>
      </c>
      <c r="D38" s="52" t="s">
        <v>769</v>
      </c>
      <c r="E38" s="19" t="s">
        <v>542</v>
      </c>
      <c r="F38" s="52" t="s">
        <v>508</v>
      </c>
      <c r="G38" s="52" t="s">
        <v>770</v>
      </c>
      <c r="H38" s="52" t="s">
        <v>771</v>
      </c>
      <c r="I38" s="52" t="s">
        <v>661</v>
      </c>
      <c r="J38" s="52" t="s">
        <v>614</v>
      </c>
      <c r="K38" s="18" t="s">
        <v>517</v>
      </c>
      <c r="L38" s="18" t="s">
        <v>513</v>
      </c>
      <c r="M38" s="52" t="s">
        <v>772</v>
      </c>
      <c r="N38" s="52" t="s">
        <v>729</v>
      </c>
      <c r="O38" s="52" t="s">
        <v>773</v>
      </c>
      <c r="P38" s="18" t="s">
        <v>517</v>
      </c>
      <c r="Q38" s="52" t="s">
        <v>774</v>
      </c>
      <c r="R38" s="19" t="s">
        <v>515</v>
      </c>
    </row>
    <row r="39" spans="2:18" ht="30" customHeight="1">
      <c r="B39" s="51" t="s">
        <v>767</v>
      </c>
      <c r="C39" s="51" t="s">
        <v>775</v>
      </c>
      <c r="D39" s="51" t="s">
        <v>776</v>
      </c>
      <c r="E39" s="17" t="s">
        <v>526</v>
      </c>
      <c r="F39" s="51" t="s">
        <v>508</v>
      </c>
      <c r="G39" s="51" t="s">
        <v>777</v>
      </c>
      <c r="H39" s="51" t="s">
        <v>778</v>
      </c>
      <c r="I39" s="51" t="s">
        <v>661</v>
      </c>
      <c r="J39" s="51" t="s">
        <v>779</v>
      </c>
      <c r="K39" s="18" t="s">
        <v>517</v>
      </c>
      <c r="L39" s="18" t="s">
        <v>513</v>
      </c>
      <c r="M39" s="51" t="s">
        <v>780</v>
      </c>
      <c r="N39" s="51" t="s">
        <v>559</v>
      </c>
      <c r="O39" s="51" t="s">
        <v>781</v>
      </c>
      <c r="P39" s="18" t="s">
        <v>517</v>
      </c>
      <c r="Q39" s="51" t="s">
        <v>782</v>
      </c>
      <c r="R39" s="17" t="s">
        <v>515</v>
      </c>
    </row>
    <row r="40" spans="2:18" ht="30" customHeight="1">
      <c r="B40" s="52" t="s">
        <v>783</v>
      </c>
      <c r="C40" s="52" t="s">
        <v>784</v>
      </c>
      <c r="D40" s="52" t="s">
        <v>785</v>
      </c>
      <c r="E40" s="19" t="s">
        <v>507</v>
      </c>
      <c r="F40" s="52" t="s">
        <v>659</v>
      </c>
      <c r="G40" s="52" t="s">
        <v>786</v>
      </c>
      <c r="H40" s="52" t="s">
        <v>787</v>
      </c>
      <c r="I40" s="52" t="s">
        <v>661</v>
      </c>
      <c r="J40" s="52" t="s">
        <v>788</v>
      </c>
      <c r="K40" s="18" t="s">
        <v>517</v>
      </c>
      <c r="L40" s="18" t="s">
        <v>513</v>
      </c>
      <c r="M40" s="52" t="s">
        <v>789</v>
      </c>
      <c r="N40" s="52" t="s">
        <v>515</v>
      </c>
      <c r="O40" s="52" t="s">
        <v>790</v>
      </c>
      <c r="P40" s="18" t="s">
        <v>517</v>
      </c>
      <c r="Q40" s="52" t="s">
        <v>51</v>
      </c>
      <c r="R40" s="19" t="s">
        <v>559</v>
      </c>
    </row>
    <row r="41" spans="2:18" ht="30" customHeight="1">
      <c r="B41" s="51" t="s">
        <v>783</v>
      </c>
      <c r="C41" s="51" t="s">
        <v>791</v>
      </c>
      <c r="D41" s="51" t="s">
        <v>792</v>
      </c>
      <c r="E41" s="17" t="s">
        <v>507</v>
      </c>
      <c r="F41" s="51" t="s">
        <v>508</v>
      </c>
      <c r="G41" s="51" t="s">
        <v>793</v>
      </c>
      <c r="H41" s="51" t="s">
        <v>794</v>
      </c>
      <c r="I41" s="51" t="s">
        <v>661</v>
      </c>
      <c r="J41" s="51" t="s">
        <v>795</v>
      </c>
      <c r="K41" s="18" t="s">
        <v>517</v>
      </c>
      <c r="L41" s="18" t="s">
        <v>513</v>
      </c>
      <c r="M41" s="51" t="s">
        <v>425</v>
      </c>
      <c r="N41" s="51" t="s">
        <v>515</v>
      </c>
      <c r="O41" s="51" t="s">
        <v>796</v>
      </c>
      <c r="P41" s="18" t="s">
        <v>517</v>
      </c>
      <c r="Q41" s="51" t="s">
        <v>51</v>
      </c>
      <c r="R41" s="17" t="s">
        <v>559</v>
      </c>
    </row>
    <row r="42" spans="2:18" ht="30" customHeight="1">
      <c r="B42" s="52" t="s">
        <v>783</v>
      </c>
      <c r="C42" s="52" t="s">
        <v>797</v>
      </c>
      <c r="D42" s="52" t="s">
        <v>798</v>
      </c>
      <c r="E42" s="19" t="s">
        <v>526</v>
      </c>
      <c r="F42" s="52" t="s">
        <v>508</v>
      </c>
      <c r="G42" s="52" t="s">
        <v>799</v>
      </c>
      <c r="H42" s="52" t="s">
        <v>800</v>
      </c>
      <c r="I42" s="52" t="s">
        <v>661</v>
      </c>
      <c r="J42" s="52" t="s">
        <v>801</v>
      </c>
      <c r="K42" s="18" t="s">
        <v>517</v>
      </c>
      <c r="L42" s="18" t="s">
        <v>513</v>
      </c>
      <c r="M42" s="52" t="s">
        <v>425</v>
      </c>
      <c r="N42" s="52" t="s">
        <v>515</v>
      </c>
      <c r="O42" s="52" t="s">
        <v>802</v>
      </c>
      <c r="P42" s="18" t="s">
        <v>517</v>
      </c>
      <c r="Q42" s="52" t="s">
        <v>803</v>
      </c>
      <c r="R42" s="19" t="s">
        <v>515</v>
      </c>
    </row>
    <row r="43" spans="2:18" ht="30" customHeight="1">
      <c r="B43" s="51" t="s">
        <v>783</v>
      </c>
      <c r="C43" s="51" t="s">
        <v>804</v>
      </c>
      <c r="D43" s="51" t="s">
        <v>805</v>
      </c>
      <c r="E43" s="17" t="s">
        <v>507</v>
      </c>
      <c r="F43" s="51" t="s">
        <v>508</v>
      </c>
      <c r="G43" s="51" t="s">
        <v>806</v>
      </c>
      <c r="H43" s="51" t="s">
        <v>807</v>
      </c>
      <c r="I43" s="51" t="s">
        <v>661</v>
      </c>
      <c r="J43" s="51" t="s">
        <v>808</v>
      </c>
      <c r="K43" s="18" t="s">
        <v>517</v>
      </c>
      <c r="L43" s="18" t="s">
        <v>513</v>
      </c>
      <c r="M43" s="51" t="s">
        <v>51</v>
      </c>
      <c r="N43" s="51" t="s">
        <v>515</v>
      </c>
      <c r="O43" s="51" t="s">
        <v>809</v>
      </c>
      <c r="P43" s="18" t="s">
        <v>517</v>
      </c>
      <c r="Q43" s="51" t="s">
        <v>51</v>
      </c>
      <c r="R43" s="17" t="s">
        <v>515</v>
      </c>
    </row>
    <row r="44" spans="2:18" ht="30" customHeight="1">
      <c r="B44" s="52" t="s">
        <v>810</v>
      </c>
      <c r="C44" s="52" t="s">
        <v>811</v>
      </c>
      <c r="D44" s="52" t="s">
        <v>812</v>
      </c>
      <c r="E44" s="19" t="s">
        <v>507</v>
      </c>
      <c r="F44" s="52" t="s">
        <v>508</v>
      </c>
      <c r="G44" s="52" t="s">
        <v>104</v>
      </c>
      <c r="H44" s="52" t="s">
        <v>51</v>
      </c>
      <c r="I44" s="52" t="s">
        <v>813</v>
      </c>
      <c r="J44" s="52" t="s">
        <v>51</v>
      </c>
      <c r="K44" s="52" t="s">
        <v>512</v>
      </c>
      <c r="L44" s="18" t="s">
        <v>513</v>
      </c>
      <c r="M44" s="52" t="s">
        <v>814</v>
      </c>
      <c r="N44" s="52" t="s">
        <v>512</v>
      </c>
      <c r="O44" s="52" t="s">
        <v>815</v>
      </c>
      <c r="P44" s="52" t="s">
        <v>512</v>
      </c>
      <c r="Q44" s="52" t="s">
        <v>816</v>
      </c>
      <c r="R44" s="19" t="s">
        <v>515</v>
      </c>
    </row>
    <row r="45" spans="2:18" ht="30" customHeight="1">
      <c r="B45" s="51" t="s">
        <v>810</v>
      </c>
      <c r="C45" s="51" t="s">
        <v>817</v>
      </c>
      <c r="D45" s="51" t="s">
        <v>818</v>
      </c>
      <c r="E45" s="17" t="s">
        <v>507</v>
      </c>
      <c r="F45" s="51" t="s">
        <v>508</v>
      </c>
      <c r="G45" s="51" t="s">
        <v>819</v>
      </c>
      <c r="H45" s="51" t="s">
        <v>820</v>
      </c>
      <c r="I45" s="51" t="s">
        <v>661</v>
      </c>
      <c r="J45" s="51" t="s">
        <v>821</v>
      </c>
      <c r="K45" s="18" t="s">
        <v>517</v>
      </c>
      <c r="L45" s="18" t="s">
        <v>513</v>
      </c>
      <c r="M45" s="51" t="s">
        <v>51</v>
      </c>
      <c r="N45" s="51" t="s">
        <v>515</v>
      </c>
      <c r="O45" s="51" t="s">
        <v>822</v>
      </c>
      <c r="P45" s="18" t="s">
        <v>517</v>
      </c>
      <c r="Q45" s="51" t="s">
        <v>823</v>
      </c>
      <c r="R45" s="17" t="s">
        <v>559</v>
      </c>
    </row>
    <row r="47" spans="2:18" ht="15.75" customHeight="1">
      <c r="B47" s="73" t="s">
        <v>132</v>
      </c>
      <c r="C47" s="73"/>
      <c r="D47" s="73"/>
      <c r="E47" s="73"/>
      <c r="F47" s="73"/>
      <c r="G47" s="73"/>
      <c r="H47" s="73"/>
      <c r="I47" s="73"/>
      <c r="J47" s="73"/>
      <c r="K47" s="73"/>
      <c r="L47" s="73"/>
      <c r="M47" s="73"/>
      <c r="N47" s="73"/>
      <c r="O47" s="73"/>
      <c r="P47" s="73"/>
      <c r="Q47" s="73"/>
      <c r="R47" s="73"/>
    </row>
  </sheetData>
  <autoFilter ref="B6:R45" xr:uid="{00000000-0009-0000-0000-000004000000}"/>
  <mergeCells count="4">
    <mergeCell ref="B1:R1"/>
    <mergeCell ref="B2:R2"/>
    <mergeCell ref="B5:R5"/>
    <mergeCell ref="B47:R47"/>
  </mergeCells>
  <conditionalFormatting sqref="E7:E45">
    <cfRule type="cellIs" dxfId="29" priority="2" operator="equal">
      <formula>"Required"</formula>
    </cfRule>
    <cfRule type="cellIs" dxfId="28" priority="3" operator="equal">
      <formula>"Potentially Required"</formula>
    </cfRule>
    <cfRule type="cellIs" dxfId="27" priority="4" operator="equal">
      <formula>"Not Normally Required"</formula>
    </cfRule>
    <cfRule type="cellIs" dxfId="26" priority="5" operator="equal">
      <formula>"Case-Specific Review"</formula>
    </cfRule>
  </conditionalFormatting>
  <conditionalFormatting sqref="R7:R45">
    <cfRule type="cellIs" dxfId="25" priority="6" operator="equal">
      <formula>"Yes"</formula>
    </cfRule>
  </conditionalFormatting>
  <dataValidations count="2">
    <dataValidation type="list" allowBlank="1" sqref="E7:E45" xr:uid="{00000000-0002-0000-0400-000000000000}">
      <formula1>"Required,Potentially Required,Not Normally Required,Case-Specific Review"</formula1>
      <formula2>0</formula2>
    </dataValidation>
    <dataValidation type="list" allowBlank="1" sqref="R7:R45" xr:uid="{00000000-0002-0000-0400-000001000000}">
      <formula1>"Yes,No"</formula1>
      <formula2>0</formula2>
    </dataValidation>
  </dataValidations>
  <hyperlinks>
    <hyperlink ref="B3" location="'START HERE'!A1" display="◄ Start Here" xr:uid="{00000000-0004-0000-0400-000000000000}"/>
    <hyperlink ref="D3" location="'INVESTOR QUESTIONNAIRE'!A1" display="Questionnaire" xr:uid="{00000000-0004-0000-0400-000001000000}"/>
    <hyperlink ref="G3" location="'YOUR INVESTMENT ROUTE'!A1" display="Your Route" xr:uid="{00000000-0004-0000-0400-000002000000}"/>
    <hyperlink ref="J3" location="'MASTER DECISION TREE'!A1" display="Decision Tree" xr:uid="{00000000-0004-0000-0400-000003000000}"/>
    <hyperlink ref="M3" location="'GO-LIVE CHECKLIST'!A1" display="Go-Live Checklist" xr:uid="{00000000-0004-0000-0400-000004000000}"/>
    <hyperlink ref="P3" location="'LEGAL BASIS'!A1" display="Legal Basis" xr:uid="{00000000-0004-0000-04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496B0"/>
    <pageSetUpPr fitToPage="1"/>
  </sheetPr>
  <dimension ref="A1:L65"/>
  <sheetViews>
    <sheetView showGridLines="0" zoomScaleNormal="100" workbookViewId="0">
      <pane ySplit="4" topLeftCell="A5" activePane="bottomLeft" state="frozen"/>
      <selection pane="bottomLeft"/>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75" t="s">
        <v>824</v>
      </c>
      <c r="C1" s="75"/>
      <c r="D1" s="75"/>
      <c r="E1" s="75"/>
      <c r="F1" s="75"/>
      <c r="G1" s="75"/>
      <c r="H1" s="75"/>
      <c r="I1" s="75"/>
      <c r="J1" s="75"/>
      <c r="K1" s="75"/>
      <c r="L1" s="1"/>
    </row>
    <row r="2" spans="1:12" ht="18" customHeight="1">
      <c r="A2" s="1"/>
      <c r="B2" s="76" t="s">
        <v>825</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826</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72" t="s">
        <v>828</v>
      </c>
      <c r="C8" s="72"/>
      <c r="D8" s="72"/>
      <c r="E8" s="72"/>
      <c r="F8" s="72"/>
      <c r="G8" s="72"/>
      <c r="H8" s="72"/>
      <c r="I8" s="72"/>
      <c r="J8" s="72"/>
      <c r="K8" s="72"/>
    </row>
    <row r="9" spans="1:12" ht="18" customHeight="1">
      <c r="B9" s="72" t="s">
        <v>829</v>
      </c>
      <c r="C9" s="72"/>
      <c r="D9" s="72"/>
      <c r="E9" s="72"/>
      <c r="F9" s="72"/>
      <c r="G9" s="72"/>
      <c r="H9" s="72"/>
      <c r="I9" s="72"/>
      <c r="J9" s="72"/>
      <c r="K9" s="72"/>
    </row>
    <row r="10" spans="1:12" ht="18" customHeight="1">
      <c r="B10" s="72" t="s">
        <v>830</v>
      </c>
      <c r="C10" s="72"/>
      <c r="D10" s="72"/>
      <c r="E10" s="72"/>
      <c r="F10" s="72"/>
      <c r="G10" s="72"/>
      <c r="H10" s="72"/>
      <c r="I10" s="72"/>
      <c r="J10" s="72"/>
      <c r="K10" s="72"/>
    </row>
    <row r="11" spans="1:12" ht="30.75" customHeight="1">
      <c r="B11" s="72" t="s">
        <v>831</v>
      </c>
      <c r="C11" s="72"/>
      <c r="D11" s="72"/>
      <c r="E11" s="72"/>
      <c r="F11" s="72"/>
      <c r="G11" s="72"/>
      <c r="H11" s="72"/>
      <c r="I11" s="72"/>
      <c r="J11" s="72"/>
      <c r="K11" s="72"/>
    </row>
    <row r="13" spans="1:12" ht="19.5" customHeight="1">
      <c r="B13" s="74" t="s">
        <v>832</v>
      </c>
      <c r="C13" s="74"/>
      <c r="D13" s="74"/>
      <c r="E13" s="74"/>
      <c r="F13" s="74"/>
      <c r="G13" s="74"/>
      <c r="H13" s="74"/>
      <c r="I13" s="74"/>
      <c r="J13" s="74"/>
      <c r="K13" s="74"/>
    </row>
    <row r="14" spans="1:12" ht="30" customHeight="1">
      <c r="B14" s="50" t="s">
        <v>833</v>
      </c>
      <c r="C14" s="50" t="s">
        <v>834</v>
      </c>
      <c r="D14" s="50" t="s">
        <v>835</v>
      </c>
      <c r="E14" s="50" t="s">
        <v>836</v>
      </c>
      <c r="F14" s="50" t="s">
        <v>837</v>
      </c>
      <c r="G14" s="50" t="s">
        <v>838</v>
      </c>
      <c r="H14" s="50" t="s">
        <v>839</v>
      </c>
      <c r="I14" s="50" t="s">
        <v>840</v>
      </c>
      <c r="J14" s="50" t="s">
        <v>841</v>
      </c>
      <c r="K14" s="50" t="s">
        <v>842</v>
      </c>
    </row>
    <row r="15" spans="1:12" ht="54.75" customHeight="1">
      <c r="B15" s="20">
        <v>1</v>
      </c>
      <c r="C15" s="51" t="s">
        <v>843</v>
      </c>
      <c r="D15" s="51" t="s">
        <v>844</v>
      </c>
      <c r="E15" s="51" t="s">
        <v>845</v>
      </c>
      <c r="F15" s="51" t="s">
        <v>846</v>
      </c>
      <c r="G15" s="51" t="s">
        <v>512</v>
      </c>
      <c r="H15" s="51" t="s">
        <v>514</v>
      </c>
      <c r="I15" s="51" t="s">
        <v>847</v>
      </c>
      <c r="J15" s="51" t="s">
        <v>515</v>
      </c>
      <c r="K15" s="51" t="s">
        <v>848</v>
      </c>
    </row>
    <row r="16" spans="1:12" ht="54.75" customHeight="1">
      <c r="B16" s="21">
        <v>2</v>
      </c>
      <c r="C16" s="52" t="s">
        <v>849</v>
      </c>
      <c r="D16" s="52" t="s">
        <v>850</v>
      </c>
      <c r="E16" s="52" t="s">
        <v>851</v>
      </c>
      <c r="F16" s="52" t="s">
        <v>852</v>
      </c>
      <c r="G16" s="52" t="s">
        <v>512</v>
      </c>
      <c r="H16" s="52" t="s">
        <v>853</v>
      </c>
      <c r="I16" s="52" t="s">
        <v>854</v>
      </c>
      <c r="J16" s="52" t="s">
        <v>515</v>
      </c>
      <c r="K16" s="52" t="s">
        <v>855</v>
      </c>
    </row>
    <row r="17" spans="2:11" ht="66.75" customHeight="1">
      <c r="B17" s="20">
        <v>3</v>
      </c>
      <c r="C17" s="51" t="s">
        <v>856</v>
      </c>
      <c r="D17" s="51" t="s">
        <v>844</v>
      </c>
      <c r="E17" s="51" t="s">
        <v>857</v>
      </c>
      <c r="F17" s="51" t="s">
        <v>858</v>
      </c>
      <c r="G17" s="51" t="s">
        <v>512</v>
      </c>
      <c r="H17" s="51" t="s">
        <v>859</v>
      </c>
      <c r="I17" s="51" t="s">
        <v>860</v>
      </c>
      <c r="J17" s="51" t="s">
        <v>515</v>
      </c>
      <c r="K17" s="51" t="s">
        <v>861</v>
      </c>
    </row>
    <row r="18" spans="2:11" ht="66.75" customHeight="1">
      <c r="B18" s="21">
        <v>4</v>
      </c>
      <c r="C18" s="52" t="s">
        <v>862</v>
      </c>
      <c r="D18" s="52" t="s">
        <v>574</v>
      </c>
      <c r="E18" s="52" t="s">
        <v>863</v>
      </c>
      <c r="F18" s="52" t="s">
        <v>864</v>
      </c>
      <c r="G18" s="41" t="s">
        <v>517</v>
      </c>
      <c r="H18" s="52" t="s">
        <v>865</v>
      </c>
      <c r="I18" s="52" t="s">
        <v>424</v>
      </c>
      <c r="J18" s="52" t="s">
        <v>866</v>
      </c>
      <c r="K18" s="52" t="s">
        <v>867</v>
      </c>
    </row>
    <row r="19" spans="2:11" ht="66.75" customHeight="1">
      <c r="B19" s="20">
        <v>5</v>
      </c>
      <c r="C19" s="51" t="s">
        <v>868</v>
      </c>
      <c r="D19" s="51" t="s">
        <v>645</v>
      </c>
      <c r="E19" s="51" t="s">
        <v>869</v>
      </c>
      <c r="F19" s="51" t="s">
        <v>870</v>
      </c>
      <c r="G19" s="41" t="s">
        <v>517</v>
      </c>
      <c r="H19" s="51" t="s">
        <v>871</v>
      </c>
      <c r="I19" s="51" t="s">
        <v>872</v>
      </c>
      <c r="J19" s="51" t="s">
        <v>515</v>
      </c>
      <c r="K19" s="51" t="s">
        <v>873</v>
      </c>
    </row>
    <row r="20" spans="2:11" ht="42" customHeight="1">
      <c r="B20" s="21">
        <v>6</v>
      </c>
      <c r="C20" s="52" t="s">
        <v>874</v>
      </c>
      <c r="D20" s="52" t="s">
        <v>875</v>
      </c>
      <c r="E20" s="52" t="s">
        <v>876</v>
      </c>
      <c r="F20" s="52" t="s">
        <v>877</v>
      </c>
      <c r="G20" s="41" t="s">
        <v>517</v>
      </c>
      <c r="H20" s="52" t="s">
        <v>878</v>
      </c>
      <c r="I20" s="52" t="s">
        <v>879</v>
      </c>
      <c r="J20" s="52" t="s">
        <v>515</v>
      </c>
      <c r="K20" s="54" t="s">
        <v>880</v>
      </c>
    </row>
    <row r="21" spans="2:11" ht="42" customHeight="1">
      <c r="B21" s="20">
        <v>7</v>
      </c>
      <c r="C21" s="51" t="s">
        <v>881</v>
      </c>
      <c r="D21" s="51" t="s">
        <v>882</v>
      </c>
      <c r="E21" s="51" t="s">
        <v>883</v>
      </c>
      <c r="F21" s="51" t="s">
        <v>884</v>
      </c>
      <c r="G21" s="41" t="s">
        <v>885</v>
      </c>
      <c r="H21" s="51" t="s">
        <v>886</v>
      </c>
      <c r="I21" s="51" t="s">
        <v>887</v>
      </c>
      <c r="J21" s="51" t="s">
        <v>515</v>
      </c>
      <c r="K21" s="51" t="s">
        <v>888</v>
      </c>
    </row>
    <row r="22" spans="2:11" ht="42" customHeight="1">
      <c r="B22" s="21">
        <v>8</v>
      </c>
      <c r="C22" s="52" t="s">
        <v>889</v>
      </c>
      <c r="D22" s="52" t="s">
        <v>890</v>
      </c>
      <c r="E22" s="52" t="s">
        <v>891</v>
      </c>
      <c r="F22" s="52" t="s">
        <v>892</v>
      </c>
      <c r="G22" s="52" t="s">
        <v>512</v>
      </c>
      <c r="H22" s="52" t="s">
        <v>878</v>
      </c>
      <c r="I22" s="52" t="s">
        <v>893</v>
      </c>
      <c r="J22" s="52" t="s">
        <v>515</v>
      </c>
      <c r="K22" s="52" t="s">
        <v>894</v>
      </c>
    </row>
    <row r="23" spans="2:11" ht="30" customHeight="1">
      <c r="B23" s="20">
        <v>9</v>
      </c>
      <c r="C23" s="51" t="s">
        <v>895</v>
      </c>
      <c r="D23" s="51" t="s">
        <v>896</v>
      </c>
      <c r="E23" s="51" t="s">
        <v>897</v>
      </c>
      <c r="F23" s="51" t="s">
        <v>898</v>
      </c>
      <c r="G23" s="41" t="s">
        <v>517</v>
      </c>
      <c r="H23" s="51" t="s">
        <v>899</v>
      </c>
      <c r="I23" s="51" t="s">
        <v>900</v>
      </c>
      <c r="J23" s="51" t="s">
        <v>901</v>
      </c>
      <c r="K23" s="51" t="s">
        <v>902</v>
      </c>
    </row>
    <row r="24" spans="2:11" ht="42" customHeight="1">
      <c r="B24" s="21">
        <v>10</v>
      </c>
      <c r="C24" s="52" t="s">
        <v>903</v>
      </c>
      <c r="D24" s="52" t="s">
        <v>771</v>
      </c>
      <c r="E24" s="52" t="s">
        <v>904</v>
      </c>
      <c r="F24" s="52" t="s">
        <v>905</v>
      </c>
      <c r="G24" s="41" t="s">
        <v>517</v>
      </c>
      <c r="H24" s="52" t="s">
        <v>906</v>
      </c>
      <c r="I24" s="52" t="s">
        <v>907</v>
      </c>
      <c r="J24" s="52" t="s">
        <v>908</v>
      </c>
      <c r="K24" s="52" t="s">
        <v>909</v>
      </c>
    </row>
    <row r="25" spans="2:11" ht="42" customHeight="1">
      <c r="B25" s="20">
        <v>11</v>
      </c>
      <c r="C25" s="51" t="s">
        <v>910</v>
      </c>
      <c r="D25" s="51" t="s">
        <v>911</v>
      </c>
      <c r="E25" s="51" t="s">
        <v>912</v>
      </c>
      <c r="F25" s="51" t="s">
        <v>913</v>
      </c>
      <c r="G25" s="41" t="s">
        <v>517</v>
      </c>
      <c r="H25" s="51" t="s">
        <v>425</v>
      </c>
      <c r="I25" s="51" t="s">
        <v>914</v>
      </c>
      <c r="J25" s="51" t="s">
        <v>515</v>
      </c>
      <c r="K25" s="51" t="s">
        <v>915</v>
      </c>
    </row>
    <row r="26" spans="2:11" ht="30" customHeight="1">
      <c r="B26" s="21">
        <v>12</v>
      </c>
      <c r="C26" s="52" t="s">
        <v>811</v>
      </c>
      <c r="D26" s="52" t="s">
        <v>858</v>
      </c>
      <c r="E26" s="52" t="s">
        <v>916</v>
      </c>
      <c r="F26" s="52" t="s">
        <v>858</v>
      </c>
      <c r="G26" s="52" t="s">
        <v>512</v>
      </c>
      <c r="H26" s="52" t="s">
        <v>814</v>
      </c>
      <c r="I26" s="52" t="s">
        <v>917</v>
      </c>
      <c r="J26" s="52" t="s">
        <v>858</v>
      </c>
      <c r="K26" s="52" t="s">
        <v>918</v>
      </c>
    </row>
    <row r="27" spans="2:11" ht="15.75" customHeight="1">
      <c r="B27" s="115" t="s">
        <v>919</v>
      </c>
      <c r="C27" s="115"/>
      <c r="D27" s="115"/>
      <c r="E27" s="115"/>
      <c r="F27" s="115"/>
      <c r="G27" s="115"/>
      <c r="H27" s="115"/>
      <c r="I27" s="115"/>
      <c r="J27" s="115"/>
      <c r="K27" s="115"/>
    </row>
    <row r="29" spans="2:11" ht="19.5" customHeight="1">
      <c r="B29" s="74" t="s">
        <v>920</v>
      </c>
      <c r="C29" s="74"/>
      <c r="D29" s="74"/>
      <c r="E29" s="74"/>
      <c r="F29" s="74"/>
      <c r="G29" s="74"/>
      <c r="H29" s="74"/>
      <c r="I29" s="74"/>
      <c r="J29" s="74"/>
      <c r="K29" s="74"/>
    </row>
    <row r="30" spans="2:11" ht="19.5" customHeight="1">
      <c r="B30" s="133" t="s">
        <v>921</v>
      </c>
      <c r="C30" s="133"/>
      <c r="D30" s="133"/>
      <c r="E30" s="133" t="s">
        <v>922</v>
      </c>
      <c r="F30" s="133"/>
      <c r="G30" s="133"/>
      <c r="H30" s="133"/>
      <c r="I30" s="133" t="s">
        <v>835</v>
      </c>
      <c r="J30" s="133"/>
      <c r="K30" s="133"/>
    </row>
    <row r="31" spans="2:11" ht="18" customHeight="1">
      <c r="B31" s="132" t="s">
        <v>424</v>
      </c>
      <c r="C31" s="132"/>
      <c r="D31" s="132"/>
      <c r="E31" s="132" t="s">
        <v>923</v>
      </c>
      <c r="F31" s="132"/>
      <c r="G31" s="132"/>
      <c r="H31" s="132"/>
      <c r="I31" s="132" t="s">
        <v>574</v>
      </c>
      <c r="J31" s="132"/>
      <c r="K31" s="132"/>
    </row>
    <row r="32" spans="2:11" ht="18" customHeight="1">
      <c r="B32" s="131" t="s">
        <v>425</v>
      </c>
      <c r="C32" s="131"/>
      <c r="D32" s="131"/>
      <c r="E32" s="131" t="s">
        <v>924</v>
      </c>
      <c r="F32" s="131"/>
      <c r="G32" s="131"/>
      <c r="H32" s="131"/>
      <c r="I32" s="131" t="s">
        <v>645</v>
      </c>
      <c r="J32" s="131"/>
      <c r="K32" s="131"/>
    </row>
    <row r="33" spans="2:11" ht="18" customHeight="1">
      <c r="B33" s="132" t="s">
        <v>243</v>
      </c>
      <c r="C33" s="132"/>
      <c r="D33" s="132"/>
      <c r="E33" s="132" t="s">
        <v>925</v>
      </c>
      <c r="F33" s="132"/>
      <c r="G33" s="132"/>
      <c r="H33" s="132"/>
      <c r="I33" s="132" t="s">
        <v>858</v>
      </c>
      <c r="J33" s="132"/>
      <c r="K33" s="132"/>
    </row>
    <row r="34" spans="2:11" ht="18" customHeight="1">
      <c r="B34" s="131" t="s">
        <v>591</v>
      </c>
      <c r="C34" s="131"/>
      <c r="D34" s="131"/>
      <c r="E34" s="131" t="s">
        <v>926</v>
      </c>
      <c r="F34" s="131"/>
      <c r="G34" s="131"/>
      <c r="H34" s="131"/>
      <c r="I34" s="131" t="s">
        <v>858</v>
      </c>
      <c r="J34" s="131"/>
      <c r="K34" s="131"/>
    </row>
    <row r="35" spans="2:11" ht="18" customHeight="1">
      <c r="B35" s="132" t="s">
        <v>903</v>
      </c>
      <c r="C35" s="132"/>
      <c r="D35" s="132"/>
      <c r="E35" s="132" t="s">
        <v>927</v>
      </c>
      <c r="F35" s="132"/>
      <c r="G35" s="132"/>
      <c r="H35" s="132"/>
      <c r="I35" s="132" t="s">
        <v>771</v>
      </c>
      <c r="J35" s="132"/>
      <c r="K35" s="132"/>
    </row>
    <row r="37" spans="2:11" ht="19.5" customHeight="1">
      <c r="B37" s="74" t="s">
        <v>928</v>
      </c>
      <c r="C37" s="74"/>
      <c r="D37" s="74"/>
      <c r="E37" s="74"/>
      <c r="F37" s="74"/>
      <c r="G37" s="74"/>
      <c r="H37" s="74"/>
      <c r="I37" s="74"/>
      <c r="J37" s="74"/>
      <c r="K37" s="74"/>
    </row>
    <row r="38" spans="2:11" ht="18" customHeight="1">
      <c r="B38" s="72" t="s">
        <v>929</v>
      </c>
      <c r="C38" s="72"/>
      <c r="D38" s="72"/>
      <c r="E38" s="72"/>
      <c r="F38" s="72"/>
      <c r="G38" s="72"/>
      <c r="H38" s="72"/>
      <c r="I38" s="72"/>
      <c r="J38" s="72"/>
      <c r="K38" s="72"/>
    </row>
    <row r="39" spans="2:11" ht="18" customHeight="1">
      <c r="B39" s="130" t="s">
        <v>930</v>
      </c>
      <c r="C39" s="130"/>
      <c r="D39" s="130"/>
      <c r="E39" s="130"/>
      <c r="F39" s="130"/>
      <c r="G39" s="130"/>
      <c r="H39" s="130"/>
      <c r="I39" s="130"/>
      <c r="J39" s="130"/>
      <c r="K39" s="130"/>
    </row>
    <row r="40" spans="2:11" ht="18" customHeight="1">
      <c r="B40" s="72" t="s">
        <v>931</v>
      </c>
      <c r="C40" s="72"/>
      <c r="D40" s="72"/>
      <c r="E40" s="72"/>
      <c r="F40" s="72"/>
      <c r="G40" s="72"/>
      <c r="H40" s="72"/>
      <c r="I40" s="72"/>
      <c r="J40" s="72"/>
      <c r="K40" s="72"/>
    </row>
    <row r="41" spans="2:11" ht="18" customHeight="1">
      <c r="B41" s="72" t="s">
        <v>932</v>
      </c>
      <c r="C41" s="72"/>
      <c r="D41" s="72"/>
      <c r="E41" s="72"/>
      <c r="F41" s="72"/>
      <c r="G41" s="72"/>
      <c r="H41" s="72"/>
      <c r="I41" s="72"/>
      <c r="J41" s="72"/>
      <c r="K41" s="72"/>
    </row>
    <row r="42" spans="2:11" ht="18" customHeight="1">
      <c r="B42" s="72" t="s">
        <v>933</v>
      </c>
      <c r="C42" s="72"/>
      <c r="D42" s="72"/>
      <c r="E42" s="72"/>
      <c r="F42" s="72"/>
      <c r="G42" s="72"/>
      <c r="H42" s="72"/>
      <c r="I42" s="72"/>
      <c r="J42" s="72"/>
      <c r="K42" s="72"/>
    </row>
    <row r="43" spans="2:11" ht="18" customHeight="1">
      <c r="B43" s="72" t="s">
        <v>934</v>
      </c>
      <c r="C43" s="72"/>
      <c r="D43" s="72"/>
      <c r="E43" s="72"/>
      <c r="F43" s="72"/>
      <c r="G43" s="72"/>
      <c r="H43" s="72"/>
      <c r="I43" s="72"/>
      <c r="J43" s="72"/>
      <c r="K43" s="72"/>
    </row>
    <row r="44" spans="2:11" ht="18" customHeight="1">
      <c r="B44" s="72" t="s">
        <v>935</v>
      </c>
      <c r="C44" s="72"/>
      <c r="D44" s="72"/>
      <c r="E44" s="72"/>
      <c r="F44" s="72"/>
      <c r="G44" s="72"/>
      <c r="H44" s="72"/>
      <c r="I44" s="72"/>
      <c r="J44" s="72"/>
      <c r="K44" s="72"/>
    </row>
    <row r="46" spans="2:11" ht="19.5" customHeight="1">
      <c r="B46" s="74" t="s">
        <v>936</v>
      </c>
      <c r="C46" s="74"/>
      <c r="D46" s="74"/>
      <c r="E46" s="74"/>
      <c r="F46" s="74"/>
      <c r="G46" s="74"/>
      <c r="H46" s="74"/>
      <c r="I46" s="74"/>
      <c r="J46" s="74"/>
      <c r="K46" s="74"/>
    </row>
    <row r="47" spans="2:11" ht="18" customHeight="1">
      <c r="B47" s="72" t="s">
        <v>937</v>
      </c>
      <c r="C47" s="72"/>
      <c r="D47" s="72"/>
      <c r="E47" s="72"/>
      <c r="F47" s="72"/>
      <c r="G47" s="72"/>
      <c r="H47" s="72"/>
      <c r="I47" s="72"/>
      <c r="J47" s="72"/>
      <c r="K47" s="72"/>
    </row>
    <row r="48" spans="2:11" ht="18" customHeight="1">
      <c r="B48" s="72" t="s">
        <v>938</v>
      </c>
      <c r="C48" s="72"/>
      <c r="D48" s="72"/>
      <c r="E48" s="72"/>
      <c r="F48" s="72"/>
      <c r="G48" s="72"/>
      <c r="H48" s="72"/>
      <c r="I48" s="72"/>
      <c r="J48" s="72"/>
      <c r="K48" s="72"/>
    </row>
    <row r="49" spans="2:11" ht="18" customHeight="1">
      <c r="B49" s="72" t="s">
        <v>939</v>
      </c>
      <c r="C49" s="72"/>
      <c r="D49" s="72"/>
      <c r="E49" s="72"/>
      <c r="F49" s="72"/>
      <c r="G49" s="72"/>
      <c r="H49" s="72"/>
      <c r="I49" s="72"/>
      <c r="J49" s="72"/>
      <c r="K49" s="72"/>
    </row>
    <row r="50" spans="2:11" ht="18" customHeight="1">
      <c r="B50" s="72" t="s">
        <v>940</v>
      </c>
      <c r="C50" s="72"/>
      <c r="D50" s="72"/>
      <c r="E50" s="72"/>
      <c r="F50" s="72"/>
      <c r="G50" s="72"/>
      <c r="H50" s="72"/>
      <c r="I50" s="72"/>
      <c r="J50" s="72"/>
      <c r="K50" s="72"/>
    </row>
    <row r="51" spans="2:11" ht="18" customHeight="1">
      <c r="B51" s="72" t="s">
        <v>941</v>
      </c>
      <c r="C51" s="72"/>
      <c r="D51" s="72"/>
      <c r="E51" s="72"/>
      <c r="F51" s="72"/>
      <c r="G51" s="72"/>
      <c r="H51" s="72"/>
      <c r="I51" s="72"/>
      <c r="J51" s="72"/>
      <c r="K51" s="72"/>
    </row>
    <row r="53" spans="2:11" ht="19.5" customHeight="1">
      <c r="B53" s="74" t="s">
        <v>942</v>
      </c>
      <c r="C53" s="74"/>
      <c r="D53" s="74"/>
      <c r="E53" s="74"/>
      <c r="F53" s="74"/>
      <c r="G53" s="74"/>
      <c r="H53" s="74"/>
      <c r="I53" s="74"/>
      <c r="J53" s="74"/>
      <c r="K53" s="74"/>
    </row>
    <row r="54" spans="2:11" ht="44.25" customHeight="1">
      <c r="B54" s="84" t="s">
        <v>943</v>
      </c>
      <c r="C54" s="84"/>
      <c r="D54" s="84"/>
      <c r="E54" s="84"/>
      <c r="F54" s="84"/>
      <c r="G54" s="84"/>
      <c r="H54" s="84"/>
      <c r="I54" s="84"/>
      <c r="J54" s="84"/>
      <c r="K54" s="84"/>
    </row>
    <row r="55" spans="2:11" ht="31.5" customHeight="1">
      <c r="B55" s="147" t="s">
        <v>944</v>
      </c>
      <c r="C55" s="147"/>
      <c r="D55" s="147"/>
      <c r="E55" s="147"/>
      <c r="F55" s="147"/>
      <c r="G55" s="147"/>
      <c r="H55" s="147"/>
      <c r="I55" s="147"/>
      <c r="J55" s="147"/>
      <c r="K55" s="147"/>
    </row>
    <row r="56" spans="2:11" ht="19.5" customHeight="1">
      <c r="B56" s="129" t="s">
        <v>945</v>
      </c>
      <c r="C56" s="129"/>
      <c r="D56" s="129"/>
      <c r="E56" s="129"/>
      <c r="F56" s="129" t="s">
        <v>946</v>
      </c>
      <c r="G56" s="129"/>
      <c r="H56" s="129"/>
    </row>
    <row r="58" spans="2:11" ht="19.5" customHeight="1">
      <c r="B58" s="74" t="s">
        <v>947</v>
      </c>
      <c r="C58" s="74"/>
      <c r="D58" s="74"/>
      <c r="E58" s="74"/>
      <c r="F58" s="74"/>
      <c r="G58" s="74"/>
      <c r="H58" s="74"/>
      <c r="I58" s="74"/>
      <c r="J58" s="74"/>
      <c r="K58" s="74"/>
    </row>
    <row r="59" spans="2:11" ht="18" customHeight="1">
      <c r="B59" s="72" t="s">
        <v>948</v>
      </c>
      <c r="C59" s="72"/>
      <c r="D59" s="72"/>
      <c r="E59" s="72"/>
      <c r="F59" s="72"/>
      <c r="G59" s="72"/>
      <c r="H59" s="72"/>
      <c r="I59" s="72"/>
      <c r="J59" s="72"/>
      <c r="K59" s="72"/>
    </row>
    <row r="60" spans="2:11" ht="18" customHeight="1">
      <c r="B60" s="72" t="s">
        <v>949</v>
      </c>
      <c r="C60" s="72"/>
      <c r="D60" s="72"/>
      <c r="E60" s="72"/>
      <c r="F60" s="72"/>
      <c r="G60" s="72"/>
      <c r="H60" s="72"/>
      <c r="I60" s="72"/>
      <c r="J60" s="72"/>
      <c r="K60" s="72"/>
    </row>
    <row r="61" spans="2:11" ht="18" customHeight="1">
      <c r="B61" s="72" t="s">
        <v>950</v>
      </c>
      <c r="C61" s="72"/>
      <c r="D61" s="72"/>
      <c r="E61" s="72"/>
      <c r="F61" s="72"/>
      <c r="G61" s="72"/>
      <c r="H61" s="72"/>
      <c r="I61" s="72"/>
      <c r="J61" s="72"/>
      <c r="K61" s="72"/>
    </row>
    <row r="62" spans="2:11" ht="18" customHeight="1">
      <c r="B62" s="72" t="s">
        <v>951</v>
      </c>
      <c r="C62" s="72"/>
      <c r="D62" s="72"/>
      <c r="E62" s="72"/>
      <c r="F62" s="72"/>
      <c r="G62" s="72"/>
      <c r="H62" s="72"/>
      <c r="I62" s="72"/>
      <c r="J62" s="72"/>
      <c r="K62" s="72"/>
    </row>
    <row r="63" spans="2:11" ht="18" customHeight="1">
      <c r="B63" s="72" t="s">
        <v>952</v>
      </c>
      <c r="C63" s="72"/>
      <c r="D63" s="72"/>
      <c r="E63" s="72"/>
      <c r="F63" s="72"/>
      <c r="G63" s="72"/>
      <c r="H63" s="72"/>
      <c r="I63" s="72"/>
      <c r="J63" s="72"/>
      <c r="K63" s="72"/>
    </row>
    <row r="65" spans="2:11" ht="15.75" customHeight="1">
      <c r="B65" s="73" t="s">
        <v>132</v>
      </c>
      <c r="C65" s="73"/>
      <c r="D65" s="73"/>
      <c r="E65" s="73"/>
      <c r="F65" s="73"/>
      <c r="G65" s="73"/>
      <c r="H65" s="73"/>
      <c r="I65" s="73"/>
      <c r="J65" s="73"/>
      <c r="K65" s="73"/>
    </row>
  </sheetData>
  <sheetProtection sheet="1" formatColumns="0" formatRows="0"/>
  <mergeCells count="55">
    <mergeCell ref="B1:K1"/>
    <mergeCell ref="B2:K2"/>
    <mergeCell ref="B5:K5"/>
    <mergeCell ref="B7:K7"/>
    <mergeCell ref="B8:K8"/>
    <mergeCell ref="B9:K9"/>
    <mergeCell ref="B10:K10"/>
    <mergeCell ref="B11:K11"/>
    <mergeCell ref="B13:K13"/>
    <mergeCell ref="B27:K27"/>
    <mergeCell ref="B29:K29"/>
    <mergeCell ref="B30:D30"/>
    <mergeCell ref="E30:H30"/>
    <mergeCell ref="I30:K30"/>
    <mergeCell ref="B31:D31"/>
    <mergeCell ref="E31:H31"/>
    <mergeCell ref="I31:K31"/>
    <mergeCell ref="B32:D32"/>
    <mergeCell ref="E32:H32"/>
    <mergeCell ref="I32:K32"/>
    <mergeCell ref="B33:D33"/>
    <mergeCell ref="E33:H33"/>
    <mergeCell ref="I33:K33"/>
    <mergeCell ref="B34:D34"/>
    <mergeCell ref="E34:H34"/>
    <mergeCell ref="I34:K34"/>
    <mergeCell ref="B35:D35"/>
    <mergeCell ref="E35:H35"/>
    <mergeCell ref="I35:K35"/>
    <mergeCell ref="B37:K37"/>
    <mergeCell ref="B38:K38"/>
    <mergeCell ref="B39:K39"/>
    <mergeCell ref="B40:K40"/>
    <mergeCell ref="B41:K41"/>
    <mergeCell ref="B42:K42"/>
    <mergeCell ref="B43:K43"/>
    <mergeCell ref="B44:K44"/>
    <mergeCell ref="B46:K46"/>
    <mergeCell ref="B47:K47"/>
    <mergeCell ref="B48:K48"/>
    <mergeCell ref="B49:K49"/>
    <mergeCell ref="B50:K50"/>
    <mergeCell ref="B51:K51"/>
    <mergeCell ref="B53:K53"/>
    <mergeCell ref="B54:K54"/>
    <mergeCell ref="B55:K55"/>
    <mergeCell ref="B56:E56"/>
    <mergeCell ref="F56:H56"/>
    <mergeCell ref="B58:K58"/>
    <mergeCell ref="B65:K65"/>
    <mergeCell ref="B59:K59"/>
    <mergeCell ref="B60:K60"/>
    <mergeCell ref="B61:K61"/>
    <mergeCell ref="B62:K62"/>
    <mergeCell ref="B63:K63"/>
  </mergeCells>
  <hyperlinks>
    <hyperlink ref="C3" location="'START HERE'!A1" display="◄ Start Here" xr:uid="{00000000-0004-0000-0500-000000000000}"/>
    <hyperlink ref="D3" location="'INVESTOR QUESTIONNAIRE'!A1" display="Questionnaire" xr:uid="{00000000-0004-0000-0500-000001000000}"/>
    <hyperlink ref="F3" location="'YOUR INVESTMENT ROUTE'!A1" display="Your Route" xr:uid="{00000000-0004-0000-0500-000002000000}"/>
    <hyperlink ref="G3" location="'MASTER DECISION TREE'!A1" display="Decision Tree" xr:uid="{00000000-0004-0000-0500-000003000000}"/>
    <hyperlink ref="I3" location="'GO-LIVE CHECKLIST'!A1" display="Go-Live Checklist" xr:uid="{00000000-0004-0000-0500-000004000000}"/>
    <hyperlink ref="J3" location="'LEGAL BASIS'!A1" display="Legal Basis" xr:uid="{00000000-0004-0000-0500-000005000000}"/>
    <hyperlink ref="B56" location="'GO-LIVE CHECKLIST'!A1" display="►  Go to GO-LIVE CHECKLIST" xr:uid="{00000000-0004-0000-0500-000006000000}"/>
    <hyperlink ref="F56" location="'SECTOR LICENCES'!A1" display="►  Go to SECTOR LICENCES" xr:uid="{00000000-0004-0000-05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496B0"/>
    <pageSetUpPr fitToPage="1"/>
  </sheetPr>
  <dimension ref="A1:L58"/>
  <sheetViews>
    <sheetView showGridLines="0" zoomScaleNormal="100" workbookViewId="0">
      <pane ySplit="4" topLeftCell="A55" activePane="bottomLeft" state="frozen"/>
      <selection pane="bottomLeft" activeCell="D14" sqref="D14"/>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75" t="s">
        <v>953</v>
      </c>
      <c r="C1" s="75"/>
      <c r="D1" s="75"/>
      <c r="E1" s="75"/>
      <c r="F1" s="75"/>
      <c r="G1" s="75"/>
      <c r="H1" s="75"/>
      <c r="I1" s="75"/>
      <c r="J1" s="75"/>
      <c r="K1" s="75"/>
      <c r="L1" s="1"/>
    </row>
    <row r="2" spans="1:12" ht="18" customHeight="1">
      <c r="A2" s="1"/>
      <c r="B2" s="76" t="s">
        <v>954</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955</v>
      </c>
      <c r="C5" s="134"/>
      <c r="D5" s="134"/>
      <c r="E5" s="134"/>
      <c r="F5" s="134"/>
      <c r="G5" s="134"/>
      <c r="H5" s="134"/>
      <c r="I5" s="134"/>
      <c r="J5" s="134"/>
      <c r="K5" s="134"/>
    </row>
    <row r="7" spans="1:12" ht="19.5" customHeight="1">
      <c r="B7" s="74" t="s">
        <v>827</v>
      </c>
      <c r="C7" s="74"/>
      <c r="D7" s="74"/>
      <c r="E7" s="74"/>
      <c r="F7" s="74"/>
      <c r="G7" s="74"/>
      <c r="H7" s="74"/>
      <c r="I7" s="74"/>
      <c r="J7" s="74"/>
      <c r="K7" s="74"/>
    </row>
    <row r="8" spans="1:12" ht="30.75" customHeight="1">
      <c r="B8" s="130" t="s">
        <v>956</v>
      </c>
      <c r="C8" s="130"/>
      <c r="D8" s="130"/>
      <c r="E8" s="130"/>
      <c r="F8" s="130"/>
      <c r="G8" s="130"/>
      <c r="H8" s="130"/>
      <c r="I8" s="130"/>
      <c r="J8" s="130"/>
      <c r="K8" s="130"/>
    </row>
    <row r="9" spans="1:12" ht="18" customHeight="1">
      <c r="B9" s="72" t="s">
        <v>957</v>
      </c>
      <c r="C9" s="72"/>
      <c r="D9" s="72"/>
      <c r="E9" s="72"/>
      <c r="F9" s="72"/>
      <c r="G9" s="72"/>
      <c r="H9" s="72"/>
      <c r="I9" s="72"/>
      <c r="J9" s="72"/>
      <c r="K9" s="72"/>
    </row>
    <row r="10" spans="1:12" ht="18" customHeight="1">
      <c r="B10" s="72" t="s">
        <v>958</v>
      </c>
      <c r="C10" s="72"/>
      <c r="D10" s="72"/>
      <c r="E10" s="72"/>
      <c r="F10" s="72"/>
      <c r="G10" s="72"/>
      <c r="H10" s="72"/>
      <c r="I10" s="72"/>
      <c r="J10" s="72"/>
      <c r="K10" s="72"/>
    </row>
    <row r="12" spans="1:12" ht="19.5" customHeight="1">
      <c r="B12" s="74" t="s">
        <v>832</v>
      </c>
      <c r="C12" s="74"/>
      <c r="D12" s="74"/>
      <c r="E12" s="74"/>
      <c r="F12" s="74"/>
      <c r="G12" s="74"/>
      <c r="H12" s="74"/>
      <c r="I12" s="74"/>
      <c r="J12" s="74"/>
      <c r="K12" s="74"/>
    </row>
    <row r="13" spans="1:12" ht="30" customHeight="1">
      <c r="B13" s="50" t="s">
        <v>833</v>
      </c>
      <c r="C13" s="50" t="s">
        <v>834</v>
      </c>
      <c r="D13" s="50" t="s">
        <v>835</v>
      </c>
      <c r="E13" s="50" t="s">
        <v>836</v>
      </c>
      <c r="F13" s="50" t="s">
        <v>837</v>
      </c>
      <c r="G13" s="50" t="s">
        <v>838</v>
      </c>
      <c r="H13" s="50" t="s">
        <v>839</v>
      </c>
      <c r="I13" s="50" t="s">
        <v>840</v>
      </c>
      <c r="J13" s="50" t="s">
        <v>841</v>
      </c>
      <c r="K13" s="50" t="s">
        <v>842</v>
      </c>
    </row>
    <row r="14" spans="1:12" ht="30" customHeight="1">
      <c r="B14" s="20">
        <v>1</v>
      </c>
      <c r="C14" s="51" t="s">
        <v>843</v>
      </c>
      <c r="D14" s="51" t="s">
        <v>959</v>
      </c>
      <c r="E14" s="51" t="s">
        <v>960</v>
      </c>
      <c r="F14" s="51" t="s">
        <v>511</v>
      </c>
      <c r="G14" s="51" t="s">
        <v>512</v>
      </c>
      <c r="H14" s="51" t="s">
        <v>514</v>
      </c>
      <c r="I14" s="51" t="s">
        <v>961</v>
      </c>
      <c r="J14" s="51" t="s">
        <v>515</v>
      </c>
      <c r="K14" s="51" t="s">
        <v>962</v>
      </c>
    </row>
    <row r="15" spans="1:12" ht="66.75" customHeight="1">
      <c r="B15" s="21">
        <v>2</v>
      </c>
      <c r="C15" s="52" t="s">
        <v>963</v>
      </c>
      <c r="D15" s="52" t="s">
        <v>959</v>
      </c>
      <c r="E15" s="54" t="s">
        <v>964</v>
      </c>
      <c r="F15" s="52" t="s">
        <v>965</v>
      </c>
      <c r="G15" s="52" t="s">
        <v>512</v>
      </c>
      <c r="H15" s="52" t="s">
        <v>853</v>
      </c>
      <c r="I15" s="52" t="s">
        <v>966</v>
      </c>
      <c r="J15" s="52" t="s">
        <v>515</v>
      </c>
      <c r="K15" s="52" t="s">
        <v>967</v>
      </c>
    </row>
    <row r="16" spans="1:12" ht="66.75" customHeight="1">
      <c r="B16" s="20">
        <v>3</v>
      </c>
      <c r="C16" s="51" t="s">
        <v>968</v>
      </c>
      <c r="D16" s="51" t="s">
        <v>969</v>
      </c>
      <c r="E16" s="51" t="s">
        <v>970</v>
      </c>
      <c r="F16" s="51" t="s">
        <v>971</v>
      </c>
      <c r="G16" s="41" t="s">
        <v>517</v>
      </c>
      <c r="H16" s="51" t="s">
        <v>859</v>
      </c>
      <c r="I16" s="51" t="s">
        <v>972</v>
      </c>
      <c r="J16" s="51" t="s">
        <v>973</v>
      </c>
      <c r="K16" s="51" t="s">
        <v>974</v>
      </c>
    </row>
    <row r="17" spans="2:11" ht="42" customHeight="1">
      <c r="B17" s="21">
        <v>4</v>
      </c>
      <c r="C17" s="52" t="s">
        <v>975</v>
      </c>
      <c r="D17" s="52" t="s">
        <v>976</v>
      </c>
      <c r="E17" s="52" t="s">
        <v>977</v>
      </c>
      <c r="F17" s="52" t="s">
        <v>978</v>
      </c>
      <c r="G17" s="41" t="s">
        <v>517</v>
      </c>
      <c r="H17" s="52" t="s">
        <v>979</v>
      </c>
      <c r="I17" s="52" t="s">
        <v>980</v>
      </c>
      <c r="J17" s="52" t="s">
        <v>559</v>
      </c>
      <c r="K17" s="52" t="s">
        <v>981</v>
      </c>
    </row>
    <row r="18" spans="2:11" ht="30" customHeight="1">
      <c r="B18" s="20">
        <v>5</v>
      </c>
      <c r="C18" s="51" t="s">
        <v>424</v>
      </c>
      <c r="D18" s="51" t="s">
        <v>574</v>
      </c>
      <c r="E18" s="51" t="s">
        <v>982</v>
      </c>
      <c r="F18" s="51" t="s">
        <v>983</v>
      </c>
      <c r="G18" s="41" t="s">
        <v>517</v>
      </c>
      <c r="H18" s="51" t="s">
        <v>984</v>
      </c>
      <c r="I18" s="51" t="s">
        <v>424</v>
      </c>
      <c r="J18" s="51" t="s">
        <v>985</v>
      </c>
      <c r="K18" s="51" t="s">
        <v>986</v>
      </c>
    </row>
    <row r="19" spans="2:11" ht="42" customHeight="1">
      <c r="B19" s="21">
        <v>6</v>
      </c>
      <c r="C19" s="52" t="s">
        <v>987</v>
      </c>
      <c r="D19" s="52" t="s">
        <v>645</v>
      </c>
      <c r="E19" s="52" t="s">
        <v>988</v>
      </c>
      <c r="F19" s="52" t="s">
        <v>960</v>
      </c>
      <c r="G19" s="41" t="s">
        <v>517</v>
      </c>
      <c r="H19" s="54" t="s">
        <v>989</v>
      </c>
      <c r="I19" s="52" t="s">
        <v>425</v>
      </c>
      <c r="J19" s="52" t="s">
        <v>515</v>
      </c>
      <c r="K19" s="52" t="s">
        <v>990</v>
      </c>
    </row>
    <row r="20" spans="2:11" ht="30" customHeight="1">
      <c r="B20" s="20">
        <v>7</v>
      </c>
      <c r="C20" s="51" t="s">
        <v>991</v>
      </c>
      <c r="D20" s="51" t="s">
        <v>992</v>
      </c>
      <c r="E20" s="51" t="s">
        <v>993</v>
      </c>
      <c r="F20" s="51" t="s">
        <v>994</v>
      </c>
      <c r="G20" s="41" t="s">
        <v>517</v>
      </c>
      <c r="H20" s="51" t="s">
        <v>995</v>
      </c>
      <c r="I20" s="51" t="s">
        <v>996</v>
      </c>
      <c r="J20" s="51" t="s">
        <v>515</v>
      </c>
      <c r="K20" s="51" t="s">
        <v>997</v>
      </c>
    </row>
    <row r="21" spans="2:11" ht="42" customHeight="1">
      <c r="B21" s="21">
        <v>8</v>
      </c>
      <c r="C21" s="52" t="s">
        <v>998</v>
      </c>
      <c r="D21" s="52" t="s">
        <v>999</v>
      </c>
      <c r="E21" s="52" t="s">
        <v>1000</v>
      </c>
      <c r="F21" s="52" t="s">
        <v>1001</v>
      </c>
      <c r="G21" s="41" t="s">
        <v>517</v>
      </c>
      <c r="H21" s="52" t="s">
        <v>1002</v>
      </c>
      <c r="I21" s="52" t="s">
        <v>1003</v>
      </c>
      <c r="J21" s="52" t="s">
        <v>729</v>
      </c>
      <c r="K21" s="52" t="s">
        <v>1004</v>
      </c>
    </row>
    <row r="22" spans="2:11" ht="54.75" customHeight="1">
      <c r="B22" s="20">
        <v>9</v>
      </c>
      <c r="C22" s="51" t="s">
        <v>1005</v>
      </c>
      <c r="D22" s="51" t="s">
        <v>896</v>
      </c>
      <c r="E22" s="51" t="s">
        <v>1006</v>
      </c>
      <c r="F22" s="51" t="s">
        <v>898</v>
      </c>
      <c r="G22" s="41" t="s">
        <v>517</v>
      </c>
      <c r="H22" s="51" t="s">
        <v>1007</v>
      </c>
      <c r="I22" s="51" t="s">
        <v>1008</v>
      </c>
      <c r="J22" s="51" t="s">
        <v>729</v>
      </c>
      <c r="K22" s="53" t="s">
        <v>1009</v>
      </c>
    </row>
    <row r="23" spans="2:11" ht="30" customHeight="1">
      <c r="B23" s="21">
        <v>10</v>
      </c>
      <c r="C23" s="52" t="s">
        <v>903</v>
      </c>
      <c r="D23" s="52" t="s">
        <v>771</v>
      </c>
      <c r="E23" s="52" t="s">
        <v>1010</v>
      </c>
      <c r="F23" s="52" t="s">
        <v>905</v>
      </c>
      <c r="G23" s="41" t="s">
        <v>517</v>
      </c>
      <c r="H23" s="52" t="s">
        <v>1011</v>
      </c>
      <c r="I23" s="52" t="s">
        <v>1012</v>
      </c>
      <c r="J23" s="52" t="s">
        <v>559</v>
      </c>
      <c r="K23" s="41" t="s">
        <v>1013</v>
      </c>
    </row>
    <row r="24" spans="2:11" ht="30" customHeight="1">
      <c r="B24" s="20">
        <v>11</v>
      </c>
      <c r="C24" s="51" t="s">
        <v>1014</v>
      </c>
      <c r="D24" s="51" t="s">
        <v>1015</v>
      </c>
      <c r="E24" s="51" t="s">
        <v>1016</v>
      </c>
      <c r="F24" s="51" t="s">
        <v>51</v>
      </c>
      <c r="G24" s="41" t="s">
        <v>517</v>
      </c>
      <c r="H24" s="51" t="s">
        <v>814</v>
      </c>
      <c r="I24" s="51" t="s">
        <v>917</v>
      </c>
      <c r="J24" s="51" t="s">
        <v>51</v>
      </c>
      <c r="K24" s="53" t="s">
        <v>1017</v>
      </c>
    </row>
    <row r="25" spans="2:11" ht="15.75" customHeight="1">
      <c r="B25" s="115" t="s">
        <v>919</v>
      </c>
      <c r="C25" s="115"/>
      <c r="D25" s="115"/>
      <c r="E25" s="115"/>
      <c r="F25" s="115"/>
      <c r="G25" s="115"/>
      <c r="H25" s="115"/>
      <c r="I25" s="115"/>
      <c r="J25" s="115"/>
      <c r="K25" s="115"/>
    </row>
    <row r="27" spans="2:11" ht="19.5" customHeight="1">
      <c r="B27" s="74" t="s">
        <v>920</v>
      </c>
      <c r="C27" s="74"/>
      <c r="D27" s="74"/>
      <c r="E27" s="74"/>
      <c r="F27" s="74"/>
      <c r="G27" s="74"/>
      <c r="H27" s="74"/>
      <c r="I27" s="74"/>
      <c r="J27" s="74"/>
      <c r="K27" s="74"/>
    </row>
    <row r="28" spans="2:11" ht="19.5" customHeight="1">
      <c r="B28" s="133" t="s">
        <v>921</v>
      </c>
      <c r="C28" s="133"/>
      <c r="D28" s="133"/>
      <c r="E28" s="133" t="s">
        <v>922</v>
      </c>
      <c r="F28" s="133"/>
      <c r="G28" s="133"/>
      <c r="H28" s="133"/>
      <c r="I28" s="133" t="s">
        <v>835</v>
      </c>
      <c r="J28" s="133"/>
      <c r="K28" s="133"/>
    </row>
    <row r="29" spans="2:11" ht="18" customHeight="1">
      <c r="B29" s="132" t="s">
        <v>243</v>
      </c>
      <c r="C29" s="132"/>
      <c r="D29" s="132"/>
      <c r="E29" s="132" t="s">
        <v>1018</v>
      </c>
      <c r="F29" s="132"/>
      <c r="G29" s="132"/>
      <c r="H29" s="132"/>
      <c r="I29" s="135" t="s">
        <v>557</v>
      </c>
      <c r="J29" s="135"/>
      <c r="K29" s="135"/>
    </row>
    <row r="30" spans="2:11" ht="18" customHeight="1">
      <c r="B30" s="131" t="s">
        <v>424</v>
      </c>
      <c r="C30" s="131"/>
      <c r="D30" s="131"/>
      <c r="E30" s="131" t="s">
        <v>1019</v>
      </c>
      <c r="F30" s="131"/>
      <c r="G30" s="131"/>
      <c r="H30" s="131"/>
      <c r="I30" s="131" t="s">
        <v>574</v>
      </c>
      <c r="J30" s="131"/>
      <c r="K30" s="131"/>
    </row>
    <row r="31" spans="2:11" ht="18" customHeight="1">
      <c r="B31" s="132" t="s">
        <v>425</v>
      </c>
      <c r="C31" s="132"/>
      <c r="D31" s="132"/>
      <c r="E31" s="132" t="s">
        <v>1020</v>
      </c>
      <c r="F31" s="132"/>
      <c r="G31" s="132"/>
      <c r="H31" s="132"/>
      <c r="I31" s="132" t="s">
        <v>645</v>
      </c>
      <c r="J31" s="132"/>
      <c r="K31" s="132"/>
    </row>
    <row r="32" spans="2:11" ht="18" customHeight="1">
      <c r="B32" s="131" t="s">
        <v>1021</v>
      </c>
      <c r="C32" s="131"/>
      <c r="D32" s="131"/>
      <c r="E32" s="131" t="s">
        <v>1022</v>
      </c>
      <c r="F32" s="131"/>
      <c r="G32" s="131"/>
      <c r="H32" s="131"/>
      <c r="I32" s="131" t="s">
        <v>1023</v>
      </c>
      <c r="J32" s="131"/>
      <c r="K32" s="131"/>
    </row>
    <row r="33" spans="2:11" ht="18" customHeight="1">
      <c r="B33" s="132" t="s">
        <v>903</v>
      </c>
      <c r="C33" s="132"/>
      <c r="D33" s="132"/>
      <c r="E33" s="146" t="s">
        <v>1013</v>
      </c>
      <c r="F33" s="146"/>
      <c r="G33" s="146"/>
      <c r="H33" s="146"/>
      <c r="I33" s="132" t="s">
        <v>771</v>
      </c>
      <c r="J33" s="132"/>
      <c r="K33" s="132"/>
    </row>
    <row r="35" spans="2:11" ht="19.5" customHeight="1">
      <c r="B35" s="74" t="s">
        <v>1024</v>
      </c>
      <c r="C35" s="74"/>
      <c r="D35" s="74"/>
      <c r="E35" s="74"/>
      <c r="F35" s="74"/>
      <c r="G35" s="74"/>
      <c r="H35" s="74"/>
      <c r="I35" s="74"/>
      <c r="J35" s="74"/>
      <c r="K35" s="74"/>
    </row>
    <row r="36" spans="2:11" ht="18" customHeight="1">
      <c r="B36" s="72" t="s">
        <v>1025</v>
      </c>
      <c r="C36" s="72"/>
      <c r="D36" s="72"/>
      <c r="E36" s="72"/>
      <c r="F36" s="72"/>
      <c r="G36" s="72"/>
      <c r="H36" s="72"/>
      <c r="I36" s="72"/>
      <c r="J36" s="72"/>
      <c r="K36" s="72"/>
    </row>
    <row r="37" spans="2:11" ht="18" customHeight="1">
      <c r="B37" s="72" t="s">
        <v>1026</v>
      </c>
      <c r="C37" s="72"/>
      <c r="D37" s="72"/>
      <c r="E37" s="72"/>
      <c r="F37" s="72"/>
      <c r="G37" s="72"/>
      <c r="H37" s="72"/>
      <c r="I37" s="72"/>
      <c r="J37" s="72"/>
      <c r="K37" s="72"/>
    </row>
    <row r="38" spans="2:11" ht="18" customHeight="1">
      <c r="B38" s="130" t="s">
        <v>1027</v>
      </c>
      <c r="C38" s="130"/>
      <c r="D38" s="130"/>
      <c r="E38" s="130"/>
      <c r="F38" s="130"/>
      <c r="G38" s="130"/>
      <c r="H38" s="130"/>
      <c r="I38" s="130"/>
      <c r="J38" s="130"/>
      <c r="K38" s="130"/>
    </row>
    <row r="39" spans="2:11" ht="18" customHeight="1">
      <c r="B39" s="72" t="s">
        <v>1028</v>
      </c>
      <c r="C39" s="72"/>
      <c r="D39" s="72"/>
      <c r="E39" s="72"/>
      <c r="F39" s="72"/>
      <c r="G39" s="72"/>
      <c r="H39" s="72"/>
      <c r="I39" s="72"/>
      <c r="J39" s="72"/>
      <c r="K39" s="72"/>
    </row>
    <row r="40" spans="2:11" ht="18" customHeight="1">
      <c r="B40" s="72" t="s">
        <v>1029</v>
      </c>
      <c r="C40" s="72"/>
      <c r="D40" s="72"/>
      <c r="E40" s="72"/>
      <c r="F40" s="72"/>
      <c r="G40" s="72"/>
      <c r="H40" s="72"/>
      <c r="I40" s="72"/>
      <c r="J40" s="72"/>
      <c r="K40" s="72"/>
    </row>
    <row r="42" spans="2:11" ht="19.5" customHeight="1">
      <c r="B42" s="74" t="s">
        <v>936</v>
      </c>
      <c r="C42" s="74"/>
      <c r="D42" s="74"/>
      <c r="E42" s="74"/>
      <c r="F42" s="74"/>
      <c r="G42" s="74"/>
      <c r="H42" s="74"/>
      <c r="I42" s="74"/>
      <c r="J42" s="74"/>
      <c r="K42" s="74"/>
    </row>
    <row r="43" spans="2:11" ht="18" customHeight="1">
      <c r="B43" s="72" t="s">
        <v>1030</v>
      </c>
      <c r="C43" s="72"/>
      <c r="D43" s="72"/>
      <c r="E43" s="72"/>
      <c r="F43" s="72"/>
      <c r="G43" s="72"/>
      <c r="H43" s="72"/>
      <c r="I43" s="72"/>
      <c r="J43" s="72"/>
      <c r="K43" s="72"/>
    </row>
    <row r="44" spans="2:11" ht="18" customHeight="1">
      <c r="B44" s="72" t="s">
        <v>1031</v>
      </c>
      <c r="C44" s="72"/>
      <c r="D44" s="72"/>
      <c r="E44" s="72"/>
      <c r="F44" s="72"/>
      <c r="G44" s="72"/>
      <c r="H44" s="72"/>
      <c r="I44" s="72"/>
      <c r="J44" s="72"/>
      <c r="K44" s="72"/>
    </row>
    <row r="45" spans="2:11" ht="18" customHeight="1">
      <c r="B45" s="72" t="s">
        <v>1032</v>
      </c>
      <c r="C45" s="72"/>
      <c r="D45" s="72"/>
      <c r="E45" s="72"/>
      <c r="F45" s="72"/>
      <c r="G45" s="72"/>
      <c r="H45" s="72"/>
      <c r="I45" s="72"/>
      <c r="J45" s="72"/>
      <c r="K45" s="72"/>
    </row>
    <row r="46" spans="2:11" ht="18" customHeight="1">
      <c r="B46" s="72" t="s">
        <v>1033</v>
      </c>
      <c r="C46" s="72"/>
      <c r="D46" s="72"/>
      <c r="E46" s="72"/>
      <c r="F46" s="72"/>
      <c r="G46" s="72"/>
      <c r="H46" s="72"/>
      <c r="I46" s="72"/>
      <c r="J46" s="72"/>
      <c r="K46" s="72"/>
    </row>
    <row r="48" spans="2:11" ht="19.5" customHeight="1">
      <c r="B48" s="74" t="s">
        <v>942</v>
      </c>
      <c r="C48" s="74"/>
      <c r="D48" s="74"/>
      <c r="E48" s="74"/>
      <c r="F48" s="74"/>
      <c r="G48" s="74"/>
      <c r="H48" s="74"/>
      <c r="I48" s="74"/>
      <c r="J48" s="74"/>
      <c r="K48" s="74"/>
    </row>
    <row r="49" spans="2:11" ht="44.25" customHeight="1">
      <c r="B49" s="84" t="s">
        <v>943</v>
      </c>
      <c r="C49" s="84"/>
      <c r="D49" s="84"/>
      <c r="E49" s="84"/>
      <c r="F49" s="84"/>
      <c r="G49" s="84"/>
      <c r="H49" s="84"/>
      <c r="I49" s="84"/>
      <c r="J49" s="84"/>
      <c r="K49" s="84"/>
    </row>
    <row r="50" spans="2:11" ht="31.5" customHeight="1">
      <c r="B50" s="147" t="s">
        <v>944</v>
      </c>
      <c r="C50" s="147"/>
      <c r="D50" s="147"/>
      <c r="E50" s="147"/>
      <c r="F50" s="147"/>
      <c r="G50" s="147"/>
      <c r="H50" s="147"/>
      <c r="I50" s="147"/>
      <c r="J50" s="147"/>
      <c r="K50" s="147"/>
    </row>
    <row r="51" spans="2:11" ht="19.5" customHeight="1">
      <c r="B51" s="129" t="s">
        <v>945</v>
      </c>
      <c r="C51" s="129"/>
      <c r="D51" s="129"/>
      <c r="E51" s="129"/>
      <c r="F51" s="129" t="s">
        <v>946</v>
      </c>
      <c r="G51" s="129"/>
      <c r="H51" s="129"/>
    </row>
    <row r="53" spans="2:11" ht="19.5" customHeight="1">
      <c r="B53" s="74" t="s">
        <v>947</v>
      </c>
      <c r="C53" s="74"/>
      <c r="D53" s="74"/>
      <c r="E53" s="74"/>
      <c r="F53" s="74"/>
      <c r="G53" s="74"/>
      <c r="H53" s="74"/>
      <c r="I53" s="74"/>
      <c r="J53" s="74"/>
      <c r="K53" s="74"/>
    </row>
    <row r="54" spans="2:11" ht="18" customHeight="1">
      <c r="B54" s="72" t="s">
        <v>1034</v>
      </c>
      <c r="C54" s="72"/>
      <c r="D54" s="72"/>
      <c r="E54" s="72"/>
      <c r="F54" s="72"/>
      <c r="G54" s="72"/>
      <c r="H54" s="72"/>
      <c r="I54" s="72"/>
      <c r="J54" s="72"/>
      <c r="K54" s="72"/>
    </row>
    <row r="55" spans="2:11" ht="18" customHeight="1">
      <c r="B55" s="72" t="s">
        <v>1035</v>
      </c>
      <c r="C55" s="72"/>
      <c r="D55" s="72"/>
      <c r="E55" s="72"/>
      <c r="F55" s="72"/>
      <c r="G55" s="72"/>
      <c r="H55" s="72"/>
      <c r="I55" s="72"/>
      <c r="J55" s="72"/>
      <c r="K55" s="72"/>
    </row>
    <row r="56" spans="2:11" ht="18" customHeight="1">
      <c r="B56" s="72" t="s">
        <v>1036</v>
      </c>
      <c r="C56" s="72"/>
      <c r="D56" s="72"/>
      <c r="E56" s="72"/>
      <c r="F56" s="72"/>
      <c r="G56" s="72"/>
      <c r="H56" s="72"/>
      <c r="I56" s="72"/>
      <c r="J56" s="72"/>
      <c r="K56" s="72"/>
    </row>
    <row r="58" spans="2:11" ht="15.75" customHeight="1">
      <c r="B58" s="73" t="s">
        <v>132</v>
      </c>
      <c r="C58" s="73"/>
      <c r="D58" s="73"/>
      <c r="E58" s="73"/>
      <c r="F58" s="73"/>
      <c r="G58" s="73"/>
      <c r="H58" s="73"/>
      <c r="I58" s="73"/>
      <c r="J58" s="73"/>
      <c r="K58" s="73"/>
    </row>
  </sheetData>
  <sheetProtection formatColumns="0" formatRows="0"/>
  <mergeCells count="49">
    <mergeCell ref="B1:K1"/>
    <mergeCell ref="B2:K2"/>
    <mergeCell ref="B5:K5"/>
    <mergeCell ref="B7:K7"/>
    <mergeCell ref="B8:K8"/>
    <mergeCell ref="B9:K9"/>
    <mergeCell ref="B10:K10"/>
    <mergeCell ref="B12:K12"/>
    <mergeCell ref="B25:K25"/>
    <mergeCell ref="B27:K27"/>
    <mergeCell ref="B28:D28"/>
    <mergeCell ref="E28:H28"/>
    <mergeCell ref="I28:K28"/>
    <mergeCell ref="B29:D29"/>
    <mergeCell ref="E29:H29"/>
    <mergeCell ref="I29:K29"/>
    <mergeCell ref="B30:D30"/>
    <mergeCell ref="E30:H30"/>
    <mergeCell ref="I30:K30"/>
    <mergeCell ref="B31:D31"/>
    <mergeCell ref="E31:H31"/>
    <mergeCell ref="I31:K31"/>
    <mergeCell ref="B32:D32"/>
    <mergeCell ref="E32:H32"/>
    <mergeCell ref="I32:K32"/>
    <mergeCell ref="B33:D33"/>
    <mergeCell ref="E33:H33"/>
    <mergeCell ref="I33:K33"/>
    <mergeCell ref="B35:K35"/>
    <mergeCell ref="B36:K36"/>
    <mergeCell ref="B37:K37"/>
    <mergeCell ref="B38:K38"/>
    <mergeCell ref="B39:K39"/>
    <mergeCell ref="B40:K40"/>
    <mergeCell ref="B42:K42"/>
    <mergeCell ref="B43:K43"/>
    <mergeCell ref="B44:K44"/>
    <mergeCell ref="B45:K45"/>
    <mergeCell ref="B46:K46"/>
    <mergeCell ref="B48:K48"/>
    <mergeCell ref="B49:K49"/>
    <mergeCell ref="B50:K50"/>
    <mergeCell ref="B51:E51"/>
    <mergeCell ref="F51:H51"/>
    <mergeCell ref="B53:K53"/>
    <mergeCell ref="B54:K54"/>
    <mergeCell ref="B55:K55"/>
    <mergeCell ref="B56:K56"/>
    <mergeCell ref="B58:K58"/>
  </mergeCells>
  <hyperlinks>
    <hyperlink ref="C3" location="'START HERE'!A1" display="◄ Start Here" xr:uid="{00000000-0004-0000-0600-000000000000}"/>
    <hyperlink ref="D3" location="'INVESTOR QUESTIONNAIRE'!A1" display="Questionnaire" xr:uid="{00000000-0004-0000-0600-000001000000}"/>
    <hyperlink ref="F3" location="'YOUR INVESTMENT ROUTE'!A1" display="Your Route" xr:uid="{00000000-0004-0000-0600-000002000000}"/>
    <hyperlink ref="G3" location="'MASTER DECISION TREE'!A1" display="Decision Tree" xr:uid="{00000000-0004-0000-0600-000003000000}"/>
    <hyperlink ref="I3" location="'GO-LIVE CHECKLIST'!A1" display="Go-Live Checklist" xr:uid="{00000000-0004-0000-0600-000004000000}"/>
    <hyperlink ref="J3" location="'LEGAL BASIS'!A1" display="Legal Basis" xr:uid="{00000000-0004-0000-0600-000005000000}"/>
    <hyperlink ref="B51" location="'GO-LIVE CHECKLIST'!A1" display="►  Go to GO-LIVE CHECKLIST" xr:uid="{00000000-0004-0000-0600-000006000000}"/>
    <hyperlink ref="F51" location="'SECTOR LICENCES'!A1" display="►  Go to SECTOR LICENCES" xr:uid="{00000000-0004-0000-06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496B0"/>
    <pageSetUpPr fitToPage="1"/>
  </sheetPr>
  <dimension ref="A1:L58"/>
  <sheetViews>
    <sheetView showGridLines="0" topLeftCell="C1" zoomScaleNormal="100" workbookViewId="0">
      <pane ySplit="4" topLeftCell="A9" activePane="bottomLeft" state="frozen"/>
      <selection pane="bottomLeft" activeCell="K23" sqref="K23"/>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137" t="s">
        <v>1037</v>
      </c>
      <c r="C1" s="75"/>
      <c r="D1" s="75"/>
      <c r="E1" s="75"/>
      <c r="F1" s="75"/>
      <c r="G1" s="75"/>
      <c r="H1" s="75"/>
      <c r="I1" s="75"/>
      <c r="J1" s="75"/>
      <c r="K1" s="75"/>
      <c r="L1" s="1"/>
    </row>
    <row r="2" spans="1:12" ht="18" customHeight="1">
      <c r="A2" s="1"/>
      <c r="B2" s="76" t="s">
        <v>1038</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1039</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72" t="s">
        <v>1040</v>
      </c>
      <c r="C8" s="72"/>
      <c r="D8" s="72"/>
      <c r="E8" s="72"/>
      <c r="F8" s="72"/>
      <c r="G8" s="72"/>
      <c r="H8" s="72"/>
      <c r="I8" s="72"/>
      <c r="J8" s="72"/>
      <c r="K8" s="72"/>
    </row>
    <row r="9" spans="1:12" ht="30.75" customHeight="1">
      <c r="B9" s="72" t="s">
        <v>1041</v>
      </c>
      <c r="C9" s="72"/>
      <c r="D9" s="72"/>
      <c r="E9" s="72"/>
      <c r="F9" s="72"/>
      <c r="G9" s="72"/>
      <c r="H9" s="72"/>
      <c r="I9" s="72"/>
      <c r="J9" s="72"/>
      <c r="K9" s="72"/>
    </row>
    <row r="10" spans="1:12" ht="18" customHeight="1">
      <c r="B10" s="130" t="s">
        <v>1042</v>
      </c>
      <c r="C10" s="130"/>
      <c r="D10" s="130"/>
      <c r="E10" s="130"/>
      <c r="F10" s="130"/>
      <c r="G10" s="130"/>
      <c r="H10" s="130"/>
      <c r="I10" s="130"/>
      <c r="J10" s="130"/>
      <c r="K10" s="130"/>
    </row>
    <row r="11" spans="1:12" ht="18" customHeight="1">
      <c r="B11" s="72" t="s">
        <v>1043</v>
      </c>
      <c r="C11" s="72"/>
      <c r="D11" s="72"/>
      <c r="E11" s="72"/>
      <c r="F11" s="72"/>
      <c r="G11" s="72"/>
      <c r="H11" s="72"/>
      <c r="I11" s="72"/>
      <c r="J11" s="72"/>
      <c r="K11" s="72"/>
    </row>
    <row r="12" spans="1:12" ht="18" customHeight="1">
      <c r="B12" s="72" t="s">
        <v>1044</v>
      </c>
      <c r="C12" s="72"/>
      <c r="D12" s="72"/>
      <c r="E12" s="72"/>
      <c r="F12" s="72"/>
      <c r="G12" s="72"/>
      <c r="H12" s="72"/>
      <c r="I12" s="72"/>
      <c r="J12" s="72"/>
      <c r="K12" s="72"/>
    </row>
    <row r="14" spans="1:12" ht="19.5" customHeight="1">
      <c r="B14" s="74" t="s">
        <v>832</v>
      </c>
      <c r="C14" s="74"/>
      <c r="D14" s="74"/>
      <c r="E14" s="74"/>
      <c r="F14" s="74"/>
      <c r="G14" s="74"/>
      <c r="H14" s="74"/>
      <c r="I14" s="74"/>
      <c r="J14" s="74"/>
      <c r="K14" s="74"/>
    </row>
    <row r="15" spans="1:12" ht="30" customHeight="1">
      <c r="B15" s="50" t="s">
        <v>833</v>
      </c>
      <c r="C15" s="50" t="s">
        <v>834</v>
      </c>
      <c r="D15" s="50" t="s">
        <v>835</v>
      </c>
      <c r="E15" s="50" t="s">
        <v>836</v>
      </c>
      <c r="F15" s="50" t="s">
        <v>837</v>
      </c>
      <c r="G15" s="50" t="s">
        <v>838</v>
      </c>
      <c r="H15" s="50" t="s">
        <v>839</v>
      </c>
      <c r="I15" s="50" t="s">
        <v>840</v>
      </c>
      <c r="J15" s="50" t="s">
        <v>841</v>
      </c>
      <c r="K15" s="50" t="s">
        <v>842</v>
      </c>
    </row>
    <row r="16" spans="1:12" ht="54.75" customHeight="1">
      <c r="B16" s="20">
        <v>1</v>
      </c>
      <c r="C16" s="51" t="s">
        <v>1045</v>
      </c>
      <c r="D16" s="51" t="s">
        <v>959</v>
      </c>
      <c r="E16" s="51" t="s">
        <v>1046</v>
      </c>
      <c r="F16" s="51" t="s">
        <v>1047</v>
      </c>
      <c r="G16" s="51" t="s">
        <v>512</v>
      </c>
      <c r="H16" s="51" t="s">
        <v>514</v>
      </c>
      <c r="I16" s="51" t="s">
        <v>961</v>
      </c>
      <c r="J16" s="51" t="s">
        <v>515</v>
      </c>
      <c r="K16" s="51" t="s">
        <v>1048</v>
      </c>
    </row>
    <row r="17" spans="2:11" ht="42" customHeight="1">
      <c r="B17" s="21">
        <v>2</v>
      </c>
      <c r="C17" s="52" t="s">
        <v>1049</v>
      </c>
      <c r="D17" s="54" t="s">
        <v>1050</v>
      </c>
      <c r="E17" s="52" t="s">
        <v>1051</v>
      </c>
      <c r="F17" s="52" t="s">
        <v>1052</v>
      </c>
      <c r="G17" s="41" t="s">
        <v>517</v>
      </c>
      <c r="H17" s="52" t="s">
        <v>853</v>
      </c>
      <c r="I17" s="52" t="s">
        <v>1053</v>
      </c>
      <c r="J17" s="52" t="s">
        <v>559</v>
      </c>
      <c r="K17" s="52" t="s">
        <v>1054</v>
      </c>
    </row>
    <row r="18" spans="2:11" ht="54.75" customHeight="1">
      <c r="B18" s="20">
        <v>3</v>
      </c>
      <c r="C18" s="51" t="s">
        <v>1055</v>
      </c>
      <c r="D18" s="51" t="s">
        <v>1056</v>
      </c>
      <c r="E18" s="51" t="s">
        <v>1057</v>
      </c>
      <c r="F18" s="51" t="s">
        <v>1058</v>
      </c>
      <c r="G18" s="41" t="s">
        <v>517</v>
      </c>
      <c r="H18" s="51" t="s">
        <v>859</v>
      </c>
      <c r="I18" s="51" t="s">
        <v>1059</v>
      </c>
      <c r="J18" s="51" t="s">
        <v>515</v>
      </c>
      <c r="K18" s="51" t="s">
        <v>1060</v>
      </c>
    </row>
    <row r="19" spans="2:11" ht="42" customHeight="1">
      <c r="B19" s="21">
        <v>4</v>
      </c>
      <c r="C19" s="52" t="s">
        <v>1061</v>
      </c>
      <c r="D19" s="52" t="s">
        <v>1062</v>
      </c>
      <c r="E19" s="52" t="s">
        <v>1063</v>
      </c>
      <c r="F19" s="52" t="s">
        <v>1064</v>
      </c>
      <c r="G19" s="41" t="s">
        <v>517</v>
      </c>
      <c r="H19" s="52" t="s">
        <v>979</v>
      </c>
      <c r="I19" s="52" t="s">
        <v>1065</v>
      </c>
      <c r="J19" s="52" t="s">
        <v>559</v>
      </c>
      <c r="K19" s="52" t="s">
        <v>1066</v>
      </c>
    </row>
    <row r="20" spans="2:11" ht="30" customHeight="1">
      <c r="B20" s="20">
        <v>5</v>
      </c>
      <c r="C20" s="51" t="s">
        <v>1067</v>
      </c>
      <c r="D20" s="53" t="s">
        <v>1068</v>
      </c>
      <c r="E20" s="51" t="s">
        <v>1069</v>
      </c>
      <c r="F20" s="51" t="s">
        <v>1070</v>
      </c>
      <c r="G20" s="41" t="s">
        <v>517</v>
      </c>
      <c r="H20" s="51" t="s">
        <v>1071</v>
      </c>
      <c r="I20" s="51" t="s">
        <v>1072</v>
      </c>
      <c r="J20" s="51" t="s">
        <v>559</v>
      </c>
      <c r="K20" s="41" t="s">
        <v>1073</v>
      </c>
    </row>
    <row r="21" spans="2:11" ht="42" customHeight="1">
      <c r="B21" s="21">
        <v>6</v>
      </c>
      <c r="C21" s="52" t="s">
        <v>1074</v>
      </c>
      <c r="D21" s="52" t="s">
        <v>1075</v>
      </c>
      <c r="E21" s="52" t="s">
        <v>1076</v>
      </c>
      <c r="F21" s="52" t="s">
        <v>1077</v>
      </c>
      <c r="G21" s="41" t="s">
        <v>517</v>
      </c>
      <c r="H21" s="52" t="s">
        <v>878</v>
      </c>
      <c r="I21" s="52" t="s">
        <v>1078</v>
      </c>
      <c r="J21" s="52" t="s">
        <v>515</v>
      </c>
      <c r="K21" s="41" t="s">
        <v>1079</v>
      </c>
    </row>
    <row r="22" spans="2:11" ht="54.75" customHeight="1">
      <c r="B22" s="20">
        <v>7</v>
      </c>
      <c r="C22" s="51" t="s">
        <v>568</v>
      </c>
      <c r="D22" s="51" t="s">
        <v>1080</v>
      </c>
      <c r="E22" s="51" t="s">
        <v>1081</v>
      </c>
      <c r="F22" s="51" t="s">
        <v>1082</v>
      </c>
      <c r="G22" s="41" t="s">
        <v>517</v>
      </c>
      <c r="H22" s="51" t="s">
        <v>1083</v>
      </c>
      <c r="I22" s="51" t="s">
        <v>1003</v>
      </c>
      <c r="J22" s="51" t="s">
        <v>729</v>
      </c>
      <c r="K22" s="51" t="s">
        <v>1084</v>
      </c>
    </row>
    <row r="23" spans="2:11" ht="30" customHeight="1">
      <c r="B23" s="21">
        <v>8</v>
      </c>
      <c r="C23" s="52" t="s">
        <v>578</v>
      </c>
      <c r="D23" s="52" t="s">
        <v>896</v>
      </c>
      <c r="E23" s="52" t="s">
        <v>1085</v>
      </c>
      <c r="F23" s="52" t="s">
        <v>898</v>
      </c>
      <c r="G23" s="41" t="s">
        <v>517</v>
      </c>
      <c r="H23" s="52" t="s">
        <v>1086</v>
      </c>
      <c r="I23" s="52" t="s">
        <v>1087</v>
      </c>
      <c r="J23" s="52" t="s">
        <v>729</v>
      </c>
      <c r="K23" s="54" t="s">
        <v>1088</v>
      </c>
    </row>
    <row r="24" spans="2:11" ht="42" customHeight="1">
      <c r="B24" s="20">
        <v>9</v>
      </c>
      <c r="C24" s="51" t="s">
        <v>1089</v>
      </c>
      <c r="D24" s="51" t="s">
        <v>1090</v>
      </c>
      <c r="E24" s="51" t="s">
        <v>960</v>
      </c>
      <c r="F24" s="51" t="s">
        <v>51</v>
      </c>
      <c r="G24" s="41" t="s">
        <v>517</v>
      </c>
      <c r="H24" s="51" t="s">
        <v>814</v>
      </c>
      <c r="I24" s="51" t="s">
        <v>917</v>
      </c>
      <c r="J24" s="51" t="s">
        <v>51</v>
      </c>
      <c r="K24" s="51" t="s">
        <v>1091</v>
      </c>
    </row>
    <row r="25" spans="2:11" ht="15.75" customHeight="1">
      <c r="B25" s="115" t="s">
        <v>919</v>
      </c>
      <c r="C25" s="115"/>
      <c r="D25" s="115"/>
      <c r="E25" s="115"/>
      <c r="F25" s="115"/>
      <c r="G25" s="115"/>
      <c r="H25" s="115"/>
      <c r="I25" s="115"/>
      <c r="J25" s="115"/>
      <c r="K25" s="115"/>
    </row>
    <row r="27" spans="2:11" ht="19.5" customHeight="1">
      <c r="B27" s="74" t="s">
        <v>920</v>
      </c>
      <c r="C27" s="74"/>
      <c r="D27" s="74"/>
      <c r="E27" s="74"/>
      <c r="F27" s="74"/>
      <c r="G27" s="74"/>
      <c r="H27" s="74"/>
      <c r="I27" s="74"/>
      <c r="J27" s="74"/>
      <c r="K27" s="74"/>
    </row>
    <row r="28" spans="2:11" ht="19.5" customHeight="1">
      <c r="B28" s="133" t="s">
        <v>921</v>
      </c>
      <c r="C28" s="133"/>
      <c r="D28" s="133"/>
      <c r="E28" s="133" t="s">
        <v>922</v>
      </c>
      <c r="F28" s="133"/>
      <c r="G28" s="133"/>
      <c r="H28" s="133"/>
      <c r="I28" s="133" t="s">
        <v>835</v>
      </c>
      <c r="J28" s="133"/>
      <c r="K28" s="133"/>
    </row>
    <row r="29" spans="2:11" ht="18" customHeight="1">
      <c r="B29" s="132" t="s">
        <v>567</v>
      </c>
      <c r="C29" s="132"/>
      <c r="D29" s="132"/>
      <c r="E29" s="132" t="s">
        <v>507</v>
      </c>
      <c r="F29" s="132"/>
      <c r="G29" s="132"/>
      <c r="H29" s="132"/>
      <c r="I29" s="146" t="s">
        <v>517</v>
      </c>
      <c r="J29" s="146"/>
      <c r="K29" s="146"/>
    </row>
    <row r="30" spans="2:11" ht="18" customHeight="1">
      <c r="B30" s="131" t="s">
        <v>1092</v>
      </c>
      <c r="C30" s="131"/>
      <c r="D30" s="131"/>
      <c r="E30" s="131" t="s">
        <v>507</v>
      </c>
      <c r="F30" s="131"/>
      <c r="G30" s="131"/>
      <c r="H30" s="131"/>
      <c r="I30" s="136" t="s">
        <v>1093</v>
      </c>
      <c r="J30" s="136"/>
      <c r="K30" s="136"/>
    </row>
    <row r="31" spans="2:11" ht="18" customHeight="1">
      <c r="B31" s="132" t="s">
        <v>424</v>
      </c>
      <c r="C31" s="132"/>
      <c r="D31" s="132"/>
      <c r="E31" s="135" t="s">
        <v>1094</v>
      </c>
      <c r="F31" s="135"/>
      <c r="G31" s="135"/>
      <c r="H31" s="135"/>
      <c r="I31" s="132" t="s">
        <v>574</v>
      </c>
      <c r="J31" s="132"/>
      <c r="K31" s="132"/>
    </row>
    <row r="32" spans="2:11" ht="18" customHeight="1">
      <c r="B32" s="131" t="s">
        <v>425</v>
      </c>
      <c r="C32" s="131"/>
      <c r="D32" s="131"/>
      <c r="E32" s="131" t="s">
        <v>1095</v>
      </c>
      <c r="F32" s="131"/>
      <c r="G32" s="131"/>
      <c r="H32" s="131"/>
      <c r="I32" s="131" t="s">
        <v>645</v>
      </c>
      <c r="J32" s="131"/>
      <c r="K32" s="131"/>
    </row>
    <row r="33" spans="2:11" ht="18" customHeight="1">
      <c r="B33" s="132" t="s">
        <v>1096</v>
      </c>
      <c r="C33" s="132"/>
      <c r="D33" s="132"/>
      <c r="E33" s="132" t="s">
        <v>507</v>
      </c>
      <c r="F33" s="132"/>
      <c r="G33" s="132"/>
      <c r="H33" s="132"/>
      <c r="I33" s="132" t="s">
        <v>1097</v>
      </c>
      <c r="J33" s="132"/>
      <c r="K33" s="132"/>
    </row>
    <row r="35" spans="2:11" ht="19.5" customHeight="1">
      <c r="B35" s="74" t="s">
        <v>1024</v>
      </c>
      <c r="C35" s="74"/>
      <c r="D35" s="74"/>
      <c r="E35" s="74"/>
      <c r="F35" s="74"/>
      <c r="G35" s="74"/>
      <c r="H35" s="74"/>
      <c r="I35" s="74"/>
      <c r="J35" s="74"/>
      <c r="K35" s="74"/>
    </row>
    <row r="36" spans="2:11" ht="18" customHeight="1">
      <c r="B36" s="72" t="s">
        <v>1098</v>
      </c>
      <c r="C36" s="72"/>
      <c r="D36" s="72"/>
      <c r="E36" s="72"/>
      <c r="F36" s="72"/>
      <c r="G36" s="72"/>
      <c r="H36" s="72"/>
      <c r="I36" s="72"/>
      <c r="J36" s="72"/>
      <c r="K36" s="72"/>
    </row>
    <row r="37" spans="2:11" ht="18" customHeight="1">
      <c r="B37" s="72" t="s">
        <v>1099</v>
      </c>
      <c r="C37" s="72"/>
      <c r="D37" s="72"/>
      <c r="E37" s="72"/>
      <c r="F37" s="72"/>
      <c r="G37" s="72"/>
      <c r="H37" s="72"/>
      <c r="I37" s="72"/>
      <c r="J37" s="72"/>
      <c r="K37" s="72"/>
    </row>
    <row r="38" spans="2:11" ht="18" customHeight="1">
      <c r="B38" s="72" t="s">
        <v>1100</v>
      </c>
      <c r="C38" s="72"/>
      <c r="D38" s="72"/>
      <c r="E38" s="72"/>
      <c r="F38" s="72"/>
      <c r="G38" s="72"/>
      <c r="H38" s="72"/>
      <c r="I38" s="72"/>
      <c r="J38" s="72"/>
      <c r="K38" s="72"/>
    </row>
    <row r="39" spans="2:11" ht="18" customHeight="1">
      <c r="B39" s="72" t="s">
        <v>1101</v>
      </c>
      <c r="C39" s="72"/>
      <c r="D39" s="72"/>
      <c r="E39" s="72"/>
      <c r="F39" s="72"/>
      <c r="G39" s="72"/>
      <c r="H39" s="72"/>
      <c r="I39" s="72"/>
      <c r="J39" s="72"/>
      <c r="K39" s="72"/>
    </row>
    <row r="40" spans="2:11" ht="18" customHeight="1">
      <c r="B40" s="72" t="s">
        <v>1102</v>
      </c>
      <c r="C40" s="72"/>
      <c r="D40" s="72"/>
      <c r="E40" s="72"/>
      <c r="F40" s="72"/>
      <c r="G40" s="72"/>
      <c r="H40" s="72"/>
      <c r="I40" s="72"/>
      <c r="J40" s="72"/>
      <c r="K40" s="72"/>
    </row>
    <row r="42" spans="2:11" ht="19.5" customHeight="1">
      <c r="B42" s="74" t="s">
        <v>936</v>
      </c>
      <c r="C42" s="74"/>
      <c r="D42" s="74"/>
      <c r="E42" s="74"/>
      <c r="F42" s="74"/>
      <c r="G42" s="74"/>
      <c r="H42" s="74"/>
      <c r="I42" s="74"/>
      <c r="J42" s="74"/>
      <c r="K42" s="74"/>
    </row>
    <row r="43" spans="2:11" ht="18" customHeight="1">
      <c r="B43" s="72" t="s">
        <v>1103</v>
      </c>
      <c r="C43" s="72"/>
      <c r="D43" s="72"/>
      <c r="E43" s="72"/>
      <c r="F43" s="72"/>
      <c r="G43" s="72"/>
      <c r="H43" s="72"/>
      <c r="I43" s="72"/>
      <c r="J43" s="72"/>
      <c r="K43" s="72"/>
    </row>
    <row r="44" spans="2:11" ht="18" customHeight="1">
      <c r="B44" s="72" t="s">
        <v>1104</v>
      </c>
      <c r="C44" s="72"/>
      <c r="D44" s="72"/>
      <c r="E44" s="72"/>
      <c r="F44" s="72"/>
      <c r="G44" s="72"/>
      <c r="H44" s="72"/>
      <c r="I44" s="72"/>
      <c r="J44" s="72"/>
      <c r="K44" s="72"/>
    </row>
    <row r="45" spans="2:11" ht="18" customHeight="1">
      <c r="B45" s="72" t="s">
        <v>1105</v>
      </c>
      <c r="C45" s="72"/>
      <c r="D45" s="72"/>
      <c r="E45" s="72"/>
      <c r="F45" s="72"/>
      <c r="G45" s="72"/>
      <c r="H45" s="72"/>
      <c r="I45" s="72"/>
      <c r="J45" s="72"/>
      <c r="K45" s="72"/>
    </row>
    <row r="46" spans="2:11" ht="18" customHeight="1">
      <c r="B46" s="72" t="s">
        <v>1106</v>
      </c>
      <c r="C46" s="72"/>
      <c r="D46" s="72"/>
      <c r="E46" s="72"/>
      <c r="F46" s="72"/>
      <c r="G46" s="72"/>
      <c r="H46" s="72"/>
      <c r="I46" s="72"/>
      <c r="J46" s="72"/>
      <c r="K46" s="72"/>
    </row>
    <row r="48" spans="2:11" ht="19.5" customHeight="1">
      <c r="B48" s="74" t="s">
        <v>942</v>
      </c>
      <c r="C48" s="74"/>
      <c r="D48" s="74"/>
      <c r="E48" s="74"/>
      <c r="F48" s="74"/>
      <c r="G48" s="74"/>
      <c r="H48" s="74"/>
      <c r="I48" s="74"/>
      <c r="J48" s="74"/>
      <c r="K48" s="74"/>
    </row>
    <row r="49" spans="2:11" ht="44.25" customHeight="1">
      <c r="B49" s="84" t="s">
        <v>943</v>
      </c>
      <c r="C49" s="84"/>
      <c r="D49" s="84"/>
      <c r="E49" s="84"/>
      <c r="F49" s="84"/>
      <c r="G49" s="84"/>
      <c r="H49" s="84"/>
      <c r="I49" s="84"/>
      <c r="J49" s="84"/>
      <c r="K49" s="84"/>
    </row>
    <row r="50" spans="2:11" ht="31.5" customHeight="1">
      <c r="B50" s="147" t="s">
        <v>944</v>
      </c>
      <c r="C50" s="147"/>
      <c r="D50" s="147"/>
      <c r="E50" s="147"/>
      <c r="F50" s="147"/>
      <c r="G50" s="147"/>
      <c r="H50" s="147"/>
      <c r="I50" s="147"/>
      <c r="J50" s="147"/>
      <c r="K50" s="147"/>
    </row>
    <row r="51" spans="2:11" ht="19.5" customHeight="1">
      <c r="B51" s="129" t="s">
        <v>945</v>
      </c>
      <c r="C51" s="129"/>
      <c r="D51" s="129"/>
      <c r="E51" s="129"/>
      <c r="F51" s="129" t="s">
        <v>946</v>
      </c>
      <c r="G51" s="129"/>
      <c r="H51" s="129"/>
    </row>
    <row r="53" spans="2:11" ht="19.5" customHeight="1">
      <c r="B53" s="74" t="s">
        <v>947</v>
      </c>
      <c r="C53" s="74"/>
      <c r="D53" s="74"/>
      <c r="E53" s="74"/>
      <c r="F53" s="74"/>
      <c r="G53" s="74"/>
      <c r="H53" s="74"/>
      <c r="I53" s="74"/>
      <c r="J53" s="74"/>
      <c r="K53" s="74"/>
    </row>
    <row r="54" spans="2:11" ht="18" customHeight="1">
      <c r="B54" s="72" t="s">
        <v>1107</v>
      </c>
      <c r="C54" s="72"/>
      <c r="D54" s="72"/>
      <c r="E54" s="72"/>
      <c r="F54" s="72"/>
      <c r="G54" s="72"/>
      <c r="H54" s="72"/>
      <c r="I54" s="72"/>
      <c r="J54" s="72"/>
      <c r="K54" s="72"/>
    </row>
    <row r="55" spans="2:11" ht="18" customHeight="1">
      <c r="B55" s="72" t="s">
        <v>1108</v>
      </c>
      <c r="C55" s="72"/>
      <c r="D55" s="72"/>
      <c r="E55" s="72"/>
      <c r="F55" s="72"/>
      <c r="G55" s="72"/>
      <c r="H55" s="72"/>
      <c r="I55" s="72"/>
      <c r="J55" s="72"/>
      <c r="K55" s="72"/>
    </row>
    <row r="56" spans="2:11" ht="18" customHeight="1">
      <c r="B56" s="72" t="s">
        <v>1109</v>
      </c>
      <c r="C56" s="72"/>
      <c r="D56" s="72"/>
      <c r="E56" s="72"/>
      <c r="F56" s="72"/>
      <c r="G56" s="72"/>
      <c r="H56" s="72"/>
      <c r="I56" s="72"/>
      <c r="J56" s="72"/>
      <c r="K56" s="72"/>
    </row>
    <row r="58" spans="2:11" ht="15.75" customHeight="1">
      <c r="B58" s="73" t="s">
        <v>132</v>
      </c>
      <c r="C58" s="73"/>
      <c r="D58" s="73"/>
      <c r="E58" s="73"/>
      <c r="F58" s="73"/>
      <c r="G58" s="73"/>
      <c r="H58" s="73"/>
      <c r="I58" s="73"/>
      <c r="J58" s="73"/>
      <c r="K58" s="73"/>
    </row>
  </sheetData>
  <sheetProtection formatColumns="0" formatRows="0"/>
  <mergeCells count="51">
    <mergeCell ref="B1:K1"/>
    <mergeCell ref="B2:K2"/>
    <mergeCell ref="B5:K5"/>
    <mergeCell ref="B7:K7"/>
    <mergeCell ref="B8:K8"/>
    <mergeCell ref="B9:K9"/>
    <mergeCell ref="B10:K10"/>
    <mergeCell ref="B11:K11"/>
    <mergeCell ref="B12:K12"/>
    <mergeCell ref="B14:K14"/>
    <mergeCell ref="B25:K25"/>
    <mergeCell ref="B27:K27"/>
    <mergeCell ref="B28:D28"/>
    <mergeCell ref="E28:H28"/>
    <mergeCell ref="I28:K28"/>
    <mergeCell ref="B29:D29"/>
    <mergeCell ref="E29:H29"/>
    <mergeCell ref="I29:K29"/>
    <mergeCell ref="B30:D30"/>
    <mergeCell ref="E30:H30"/>
    <mergeCell ref="I30:K30"/>
    <mergeCell ref="B31:D31"/>
    <mergeCell ref="E31:H31"/>
    <mergeCell ref="I31:K31"/>
    <mergeCell ref="B32:D32"/>
    <mergeCell ref="E32:H32"/>
    <mergeCell ref="I32:K32"/>
    <mergeCell ref="B33:D33"/>
    <mergeCell ref="E33:H33"/>
    <mergeCell ref="I33:K33"/>
    <mergeCell ref="B35:K35"/>
    <mergeCell ref="B36:K36"/>
    <mergeCell ref="B37:K37"/>
    <mergeCell ref="B38:K38"/>
    <mergeCell ref="B39:K39"/>
    <mergeCell ref="B40:K40"/>
    <mergeCell ref="B42:K42"/>
    <mergeCell ref="B43:K43"/>
    <mergeCell ref="B44:K44"/>
    <mergeCell ref="B45:K45"/>
    <mergeCell ref="B46:K46"/>
    <mergeCell ref="B48:K48"/>
    <mergeCell ref="B54:K54"/>
    <mergeCell ref="B55:K55"/>
    <mergeCell ref="B56:K56"/>
    <mergeCell ref="B58:K58"/>
    <mergeCell ref="B49:K49"/>
    <mergeCell ref="B50:K50"/>
    <mergeCell ref="B51:E51"/>
    <mergeCell ref="F51:H51"/>
    <mergeCell ref="B53:K53"/>
  </mergeCells>
  <hyperlinks>
    <hyperlink ref="C3" location="'START HERE'!A1" display="◄ Start Here" xr:uid="{00000000-0004-0000-0700-000000000000}"/>
    <hyperlink ref="D3" location="'INVESTOR QUESTIONNAIRE'!A1" display="Questionnaire" xr:uid="{00000000-0004-0000-0700-000001000000}"/>
    <hyperlink ref="F3" location="'YOUR INVESTMENT ROUTE'!A1" display="Your Route" xr:uid="{00000000-0004-0000-0700-000002000000}"/>
    <hyperlink ref="G3" location="'MASTER DECISION TREE'!A1" display="Decision Tree" xr:uid="{00000000-0004-0000-0700-000003000000}"/>
    <hyperlink ref="I3" location="'GO-LIVE CHECKLIST'!A1" display="Go-Live Checklist" xr:uid="{00000000-0004-0000-0700-000004000000}"/>
    <hyperlink ref="J3" location="'LEGAL BASIS'!A1" display="Legal Basis" xr:uid="{00000000-0004-0000-0700-000005000000}"/>
    <hyperlink ref="B51" location="'GO-LIVE CHECKLIST'!A1" display="►  Go to GO-LIVE CHECKLIST" xr:uid="{00000000-0004-0000-0700-000006000000}"/>
    <hyperlink ref="F51" location="'SECTOR LICENCES'!A1" display="►  Go to SECTOR LICENCES" xr:uid="{00000000-0004-0000-07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496B0"/>
    <pageSetUpPr fitToPage="1"/>
  </sheetPr>
  <dimension ref="A1:L57"/>
  <sheetViews>
    <sheetView showGridLines="0" zoomScaleNormal="100" workbookViewId="0">
      <pane ySplit="4" topLeftCell="A17" activePane="bottomLeft" state="frozen"/>
      <selection pane="bottomLeft" activeCell="B9" sqref="B9:K9"/>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137" t="s">
        <v>1110</v>
      </c>
      <c r="C1" s="75"/>
      <c r="D1" s="75"/>
      <c r="E1" s="75"/>
      <c r="F1" s="75"/>
      <c r="G1" s="75"/>
      <c r="H1" s="75"/>
      <c r="I1" s="75"/>
      <c r="J1" s="75"/>
      <c r="K1" s="75"/>
      <c r="L1" s="1"/>
    </row>
    <row r="2" spans="1:12" ht="18" customHeight="1">
      <c r="A2" s="1"/>
      <c r="B2" s="76" t="s">
        <v>1111</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1112</v>
      </c>
      <c r="C5" s="134"/>
      <c r="D5" s="134"/>
      <c r="E5" s="134"/>
      <c r="F5" s="134"/>
      <c r="G5" s="134"/>
      <c r="H5" s="134"/>
      <c r="I5" s="134"/>
      <c r="J5" s="134"/>
      <c r="K5" s="134"/>
    </row>
    <row r="7" spans="1:12" ht="19.5" customHeight="1">
      <c r="B7" s="74" t="s">
        <v>827</v>
      </c>
      <c r="C7" s="74"/>
      <c r="D7" s="74"/>
      <c r="E7" s="74"/>
      <c r="F7" s="74"/>
      <c r="G7" s="74"/>
      <c r="H7" s="74"/>
      <c r="I7" s="74"/>
      <c r="J7" s="74"/>
      <c r="K7" s="74"/>
    </row>
    <row r="8" spans="1:12" ht="30.75" customHeight="1">
      <c r="B8" s="72" t="s">
        <v>1113</v>
      </c>
      <c r="C8" s="72"/>
      <c r="D8" s="72"/>
      <c r="E8" s="72"/>
      <c r="F8" s="72"/>
      <c r="G8" s="72"/>
      <c r="H8" s="72"/>
      <c r="I8" s="72"/>
      <c r="J8" s="72"/>
      <c r="K8" s="72"/>
    </row>
    <row r="9" spans="1:12" ht="30.75" customHeight="1">
      <c r="B9" s="72" t="s">
        <v>1114</v>
      </c>
      <c r="C9" s="72"/>
      <c r="D9" s="72"/>
      <c r="E9" s="72"/>
      <c r="F9" s="72"/>
      <c r="G9" s="72"/>
      <c r="H9" s="72"/>
      <c r="I9" s="72"/>
      <c r="J9" s="72"/>
      <c r="K9" s="72"/>
    </row>
    <row r="10" spans="1:12" ht="30.75" customHeight="1">
      <c r="B10" s="130" t="s">
        <v>1115</v>
      </c>
      <c r="C10" s="130"/>
      <c r="D10" s="130"/>
      <c r="E10" s="130"/>
      <c r="F10" s="130"/>
      <c r="G10" s="130"/>
      <c r="H10" s="130"/>
      <c r="I10" s="130"/>
      <c r="J10" s="130"/>
      <c r="K10" s="130"/>
    </row>
    <row r="11" spans="1:12" ht="30.75" customHeight="1">
      <c r="B11" s="72" t="s">
        <v>1116</v>
      </c>
      <c r="C11" s="72"/>
      <c r="D11" s="72"/>
      <c r="E11" s="72"/>
      <c r="F11" s="72"/>
      <c r="G11" s="72"/>
      <c r="H11" s="72"/>
      <c r="I11" s="72"/>
      <c r="J11" s="72"/>
      <c r="K11" s="72"/>
    </row>
    <row r="12" spans="1:12" ht="18" customHeight="1">
      <c r="B12" s="72" t="s">
        <v>1117</v>
      </c>
      <c r="C12" s="72"/>
      <c r="D12" s="72"/>
      <c r="E12" s="72"/>
      <c r="F12" s="72"/>
      <c r="G12" s="72"/>
      <c r="H12" s="72"/>
      <c r="I12" s="72"/>
      <c r="J12" s="72"/>
      <c r="K12" s="72"/>
    </row>
    <row r="14" spans="1:12" ht="19.5" customHeight="1">
      <c r="B14" s="74" t="s">
        <v>832</v>
      </c>
      <c r="C14" s="74"/>
      <c r="D14" s="74"/>
      <c r="E14" s="74"/>
      <c r="F14" s="74"/>
      <c r="G14" s="74"/>
      <c r="H14" s="74"/>
      <c r="I14" s="74"/>
      <c r="J14" s="74"/>
      <c r="K14" s="74"/>
    </row>
    <row r="15" spans="1:12" ht="30" customHeight="1">
      <c r="B15" s="50" t="s">
        <v>833</v>
      </c>
      <c r="C15" s="50" t="s">
        <v>834</v>
      </c>
      <c r="D15" s="50" t="s">
        <v>835</v>
      </c>
      <c r="E15" s="50" t="s">
        <v>836</v>
      </c>
      <c r="F15" s="50" t="s">
        <v>837</v>
      </c>
      <c r="G15" s="50" t="s">
        <v>838</v>
      </c>
      <c r="H15" s="50" t="s">
        <v>839</v>
      </c>
      <c r="I15" s="50" t="s">
        <v>840</v>
      </c>
      <c r="J15" s="50" t="s">
        <v>841</v>
      </c>
      <c r="K15" s="50" t="s">
        <v>842</v>
      </c>
    </row>
    <row r="16" spans="1:12" ht="66.75" customHeight="1">
      <c r="B16" s="20">
        <v>1</v>
      </c>
      <c r="C16" s="51" t="s">
        <v>1118</v>
      </c>
      <c r="D16" s="51" t="s">
        <v>959</v>
      </c>
      <c r="E16" s="51" t="s">
        <v>1119</v>
      </c>
      <c r="F16" s="51" t="s">
        <v>1120</v>
      </c>
      <c r="G16" s="51" t="s">
        <v>512</v>
      </c>
      <c r="H16" s="51" t="s">
        <v>514</v>
      </c>
      <c r="I16" s="51" t="s">
        <v>1121</v>
      </c>
      <c r="J16" s="51" t="s">
        <v>515</v>
      </c>
      <c r="K16" s="51" t="s">
        <v>1122</v>
      </c>
    </row>
    <row r="17" spans="2:11" ht="30" customHeight="1">
      <c r="B17" s="21">
        <v>2</v>
      </c>
      <c r="C17" s="52" t="s">
        <v>843</v>
      </c>
      <c r="D17" s="52" t="s">
        <v>959</v>
      </c>
      <c r="E17" s="52" t="s">
        <v>960</v>
      </c>
      <c r="F17" s="52" t="s">
        <v>51</v>
      </c>
      <c r="G17" s="52" t="s">
        <v>512</v>
      </c>
      <c r="H17" s="52" t="s">
        <v>514</v>
      </c>
      <c r="I17" s="52" t="s">
        <v>961</v>
      </c>
      <c r="J17" s="52" t="s">
        <v>515</v>
      </c>
      <c r="K17" s="52" t="s">
        <v>1123</v>
      </c>
    </row>
    <row r="18" spans="2:11" ht="54.75" customHeight="1">
      <c r="B18" s="20">
        <v>3</v>
      </c>
      <c r="C18" s="51" t="s">
        <v>1124</v>
      </c>
      <c r="D18" s="53" t="s">
        <v>585</v>
      </c>
      <c r="E18" s="51" t="s">
        <v>1125</v>
      </c>
      <c r="F18" s="53" t="s">
        <v>1126</v>
      </c>
      <c r="G18" s="41" t="s">
        <v>517</v>
      </c>
      <c r="H18" s="51" t="s">
        <v>1127</v>
      </c>
      <c r="I18" s="51" t="s">
        <v>1128</v>
      </c>
      <c r="J18" s="51" t="s">
        <v>559</v>
      </c>
      <c r="K18" s="51" t="s">
        <v>1129</v>
      </c>
    </row>
    <row r="19" spans="2:11" ht="30" customHeight="1">
      <c r="B19" s="21">
        <v>4</v>
      </c>
      <c r="C19" s="52" t="s">
        <v>424</v>
      </c>
      <c r="D19" s="54" t="s">
        <v>585</v>
      </c>
      <c r="E19" s="52" t="s">
        <v>1130</v>
      </c>
      <c r="F19" s="52" t="s">
        <v>51</v>
      </c>
      <c r="G19" s="41" t="s">
        <v>517</v>
      </c>
      <c r="H19" s="52" t="s">
        <v>979</v>
      </c>
      <c r="I19" s="52" t="s">
        <v>424</v>
      </c>
      <c r="J19" s="52" t="s">
        <v>515</v>
      </c>
      <c r="K19" s="54" t="s">
        <v>1131</v>
      </c>
    </row>
    <row r="20" spans="2:11" ht="18" customHeight="1">
      <c r="B20" s="20">
        <v>5</v>
      </c>
      <c r="C20" s="51" t="s">
        <v>1132</v>
      </c>
      <c r="D20" s="51" t="s">
        <v>645</v>
      </c>
      <c r="E20" s="51" t="s">
        <v>1133</v>
      </c>
      <c r="F20" s="51" t="s">
        <v>960</v>
      </c>
      <c r="G20" s="41" t="s">
        <v>517</v>
      </c>
      <c r="H20" s="41" t="s">
        <v>1134</v>
      </c>
      <c r="I20" s="51" t="s">
        <v>425</v>
      </c>
      <c r="J20" s="51" t="s">
        <v>515</v>
      </c>
      <c r="K20" s="51" t="s">
        <v>990</v>
      </c>
    </row>
    <row r="21" spans="2:11" ht="42" customHeight="1">
      <c r="B21" s="21">
        <v>6</v>
      </c>
      <c r="C21" s="52" t="s">
        <v>1135</v>
      </c>
      <c r="D21" s="52" t="s">
        <v>1136</v>
      </c>
      <c r="E21" s="52" t="s">
        <v>1137</v>
      </c>
      <c r="F21" s="52" t="s">
        <v>1138</v>
      </c>
      <c r="G21" s="52" t="s">
        <v>512</v>
      </c>
      <c r="H21" s="52" t="s">
        <v>424</v>
      </c>
      <c r="I21" s="52" t="s">
        <v>1139</v>
      </c>
      <c r="J21" s="52" t="s">
        <v>515</v>
      </c>
      <c r="K21" s="54" t="s">
        <v>1140</v>
      </c>
    </row>
    <row r="22" spans="2:11" ht="54.75" customHeight="1">
      <c r="B22" s="20">
        <v>7</v>
      </c>
      <c r="C22" s="51" t="s">
        <v>1141</v>
      </c>
      <c r="D22" s="51" t="s">
        <v>1142</v>
      </c>
      <c r="E22" s="53" t="s">
        <v>1143</v>
      </c>
      <c r="F22" s="41" t="s">
        <v>517</v>
      </c>
      <c r="G22" s="41" t="s">
        <v>517</v>
      </c>
      <c r="H22" s="51" t="s">
        <v>1083</v>
      </c>
      <c r="I22" s="51" t="s">
        <v>1144</v>
      </c>
      <c r="J22" s="51" t="s">
        <v>559</v>
      </c>
      <c r="K22" s="51" t="s">
        <v>1145</v>
      </c>
    </row>
    <row r="23" spans="2:11" ht="30" customHeight="1">
      <c r="B23" s="21">
        <v>8</v>
      </c>
      <c r="C23" s="52" t="s">
        <v>1146</v>
      </c>
      <c r="D23" s="52" t="s">
        <v>1147</v>
      </c>
      <c r="E23" s="52" t="s">
        <v>1148</v>
      </c>
      <c r="F23" s="52" t="s">
        <v>1149</v>
      </c>
      <c r="G23" s="52" t="s">
        <v>512</v>
      </c>
      <c r="H23" s="52" t="s">
        <v>1086</v>
      </c>
      <c r="I23" s="52" t="s">
        <v>1087</v>
      </c>
      <c r="J23" s="52" t="s">
        <v>729</v>
      </c>
      <c r="K23" s="52" t="s">
        <v>1150</v>
      </c>
    </row>
    <row r="24" spans="2:11" ht="42" customHeight="1">
      <c r="B24" s="20">
        <v>9</v>
      </c>
      <c r="C24" s="51" t="s">
        <v>1089</v>
      </c>
      <c r="D24" s="51" t="s">
        <v>1090</v>
      </c>
      <c r="E24" s="51" t="s">
        <v>960</v>
      </c>
      <c r="F24" s="51" t="s">
        <v>51</v>
      </c>
      <c r="G24" s="41" t="s">
        <v>517</v>
      </c>
      <c r="H24" s="51" t="s">
        <v>814</v>
      </c>
      <c r="I24" s="51" t="s">
        <v>917</v>
      </c>
      <c r="J24" s="51" t="s">
        <v>51</v>
      </c>
      <c r="K24" s="53" t="s">
        <v>1151</v>
      </c>
    </row>
    <row r="25" spans="2:11" ht="15.75" customHeight="1">
      <c r="B25" s="115" t="s">
        <v>919</v>
      </c>
      <c r="C25" s="115"/>
      <c r="D25" s="115"/>
      <c r="E25" s="115"/>
      <c r="F25" s="115"/>
      <c r="G25" s="115"/>
      <c r="H25" s="115"/>
      <c r="I25" s="115"/>
      <c r="J25" s="115"/>
      <c r="K25" s="115"/>
    </row>
    <row r="27" spans="2:11" ht="19.5" customHeight="1">
      <c r="B27" s="74" t="s">
        <v>920</v>
      </c>
      <c r="C27" s="74"/>
      <c r="D27" s="74"/>
      <c r="E27" s="74"/>
      <c r="F27" s="74"/>
      <c r="G27" s="74"/>
      <c r="H27" s="74"/>
      <c r="I27" s="74"/>
      <c r="J27" s="74"/>
      <c r="K27" s="74"/>
    </row>
    <row r="28" spans="2:11" ht="19.5" customHeight="1">
      <c r="B28" s="133" t="s">
        <v>921</v>
      </c>
      <c r="C28" s="133"/>
      <c r="D28" s="133"/>
      <c r="E28" s="133" t="s">
        <v>922</v>
      </c>
      <c r="F28" s="133"/>
      <c r="G28" s="133"/>
      <c r="H28" s="133"/>
      <c r="I28" s="133" t="s">
        <v>835</v>
      </c>
      <c r="J28" s="133"/>
      <c r="K28" s="133"/>
    </row>
    <row r="29" spans="2:11" ht="18" customHeight="1">
      <c r="B29" s="132" t="s">
        <v>1152</v>
      </c>
      <c r="C29" s="132"/>
      <c r="D29" s="132"/>
      <c r="E29" s="132" t="s">
        <v>507</v>
      </c>
      <c r="F29" s="132"/>
      <c r="G29" s="132"/>
      <c r="H29" s="132"/>
      <c r="I29" s="135" t="s">
        <v>585</v>
      </c>
      <c r="J29" s="135"/>
      <c r="K29" s="135"/>
    </row>
    <row r="30" spans="2:11" ht="18" customHeight="1">
      <c r="B30" s="131" t="s">
        <v>243</v>
      </c>
      <c r="C30" s="131"/>
      <c r="D30" s="131"/>
      <c r="E30" s="131" t="s">
        <v>1153</v>
      </c>
      <c r="F30" s="131"/>
      <c r="G30" s="131"/>
      <c r="H30" s="131"/>
      <c r="I30" s="131" t="s">
        <v>51</v>
      </c>
      <c r="J30" s="131"/>
      <c r="K30" s="131"/>
    </row>
    <row r="31" spans="2:11" ht="30" customHeight="1">
      <c r="B31" s="132" t="s">
        <v>1154</v>
      </c>
      <c r="C31" s="132"/>
      <c r="D31" s="132"/>
      <c r="E31" s="135" t="s">
        <v>1155</v>
      </c>
      <c r="F31" s="135"/>
      <c r="G31" s="135"/>
      <c r="H31" s="135"/>
      <c r="I31" s="132" t="s">
        <v>51</v>
      </c>
      <c r="J31" s="132"/>
      <c r="K31" s="132"/>
    </row>
    <row r="32" spans="2:11" ht="18" customHeight="1">
      <c r="B32" s="131" t="s">
        <v>1156</v>
      </c>
      <c r="C32" s="131"/>
      <c r="D32" s="131"/>
      <c r="E32" s="136" t="s">
        <v>1157</v>
      </c>
      <c r="F32" s="136"/>
      <c r="G32" s="136"/>
      <c r="H32" s="136"/>
      <c r="I32" s="131" t="s">
        <v>51</v>
      </c>
      <c r="J32" s="131"/>
      <c r="K32" s="131"/>
    </row>
    <row r="33" spans="2:11" ht="18" customHeight="1">
      <c r="B33" s="132" t="s">
        <v>425</v>
      </c>
      <c r="C33" s="132"/>
      <c r="D33" s="132"/>
      <c r="E33" s="132" t="s">
        <v>1158</v>
      </c>
      <c r="F33" s="132"/>
      <c r="G33" s="132"/>
      <c r="H33" s="132"/>
      <c r="I33" s="132" t="s">
        <v>645</v>
      </c>
      <c r="J33" s="132"/>
      <c r="K33" s="132"/>
    </row>
    <row r="34" spans="2:11" ht="18" customHeight="1">
      <c r="B34" s="131" t="s">
        <v>903</v>
      </c>
      <c r="C34" s="131"/>
      <c r="D34" s="131"/>
      <c r="E34" s="131" t="s">
        <v>1159</v>
      </c>
      <c r="F34" s="131"/>
      <c r="G34" s="131"/>
      <c r="H34" s="131"/>
      <c r="I34" s="131" t="s">
        <v>771</v>
      </c>
      <c r="J34" s="131"/>
      <c r="K34" s="131"/>
    </row>
    <row r="36" spans="2:11" ht="19.5" customHeight="1">
      <c r="B36" s="74" t="s">
        <v>1024</v>
      </c>
      <c r="C36" s="74"/>
      <c r="D36" s="74"/>
      <c r="E36" s="74"/>
      <c r="F36" s="74"/>
      <c r="G36" s="74"/>
      <c r="H36" s="74"/>
      <c r="I36" s="74"/>
      <c r="J36" s="74"/>
      <c r="K36" s="74"/>
    </row>
    <row r="37" spans="2:11" ht="18" customHeight="1">
      <c r="B37" s="72" t="s">
        <v>1101</v>
      </c>
      <c r="C37" s="72"/>
      <c r="D37" s="72"/>
      <c r="E37" s="72"/>
      <c r="F37" s="72"/>
      <c r="G37" s="72"/>
      <c r="H37" s="72"/>
      <c r="I37" s="72"/>
      <c r="J37" s="72"/>
      <c r="K37" s="72"/>
    </row>
    <row r="38" spans="2:11" ht="18" customHeight="1">
      <c r="B38" s="130" t="s">
        <v>1160</v>
      </c>
      <c r="C38" s="130"/>
      <c r="D38" s="130"/>
      <c r="E38" s="130"/>
      <c r="F38" s="130"/>
      <c r="G38" s="130"/>
      <c r="H38" s="130"/>
      <c r="I38" s="130"/>
      <c r="J38" s="130"/>
      <c r="K38" s="130"/>
    </row>
    <row r="39" spans="2:11" ht="18" customHeight="1">
      <c r="B39" s="72" t="s">
        <v>1161</v>
      </c>
      <c r="C39" s="72"/>
      <c r="D39" s="72"/>
      <c r="E39" s="72"/>
      <c r="F39" s="72"/>
      <c r="G39" s="72"/>
      <c r="H39" s="72"/>
      <c r="I39" s="72"/>
      <c r="J39" s="72"/>
      <c r="K39" s="72"/>
    </row>
    <row r="40" spans="2:11" ht="18" customHeight="1">
      <c r="B40" s="72" t="s">
        <v>1162</v>
      </c>
      <c r="C40" s="72"/>
      <c r="D40" s="72"/>
      <c r="E40" s="72"/>
      <c r="F40" s="72"/>
      <c r="G40" s="72"/>
      <c r="H40" s="72"/>
      <c r="I40" s="72"/>
      <c r="J40" s="72"/>
      <c r="K40" s="72"/>
    </row>
    <row r="42" spans="2:11" ht="19.5" customHeight="1">
      <c r="B42" s="74" t="s">
        <v>936</v>
      </c>
      <c r="C42" s="74"/>
      <c r="D42" s="74"/>
      <c r="E42" s="74"/>
      <c r="F42" s="74"/>
      <c r="G42" s="74"/>
      <c r="H42" s="74"/>
      <c r="I42" s="74"/>
      <c r="J42" s="74"/>
      <c r="K42" s="74"/>
    </row>
    <row r="43" spans="2:11" ht="18" customHeight="1">
      <c r="B43" s="72" t="s">
        <v>1163</v>
      </c>
      <c r="C43" s="72"/>
      <c r="D43" s="72"/>
      <c r="E43" s="72"/>
      <c r="F43" s="72"/>
      <c r="G43" s="72"/>
      <c r="H43" s="72"/>
      <c r="I43" s="72"/>
      <c r="J43" s="72"/>
      <c r="K43" s="72"/>
    </row>
    <row r="44" spans="2:11" ht="18" customHeight="1">
      <c r="B44" s="72" t="s">
        <v>1164</v>
      </c>
      <c r="C44" s="72"/>
      <c r="D44" s="72"/>
      <c r="E44" s="72"/>
      <c r="F44" s="72"/>
      <c r="G44" s="72"/>
      <c r="H44" s="72"/>
      <c r="I44" s="72"/>
      <c r="J44" s="72"/>
      <c r="K44" s="72"/>
    </row>
    <row r="45" spans="2:11" ht="18" customHeight="1">
      <c r="B45" s="72" t="s">
        <v>1165</v>
      </c>
      <c r="C45" s="72"/>
      <c r="D45" s="72"/>
      <c r="E45" s="72"/>
      <c r="F45" s="72"/>
      <c r="G45" s="72"/>
      <c r="H45" s="72"/>
      <c r="I45" s="72"/>
      <c r="J45" s="72"/>
      <c r="K45" s="72"/>
    </row>
    <row r="47" spans="2:11" ht="19.5" customHeight="1">
      <c r="B47" s="74" t="s">
        <v>942</v>
      </c>
      <c r="C47" s="74"/>
      <c r="D47" s="74"/>
      <c r="E47" s="74"/>
      <c r="F47" s="74"/>
      <c r="G47" s="74"/>
      <c r="H47" s="74"/>
      <c r="I47" s="74"/>
      <c r="J47" s="74"/>
      <c r="K47" s="74"/>
    </row>
    <row r="48" spans="2:11" ht="44.25" customHeight="1">
      <c r="B48" s="84" t="s">
        <v>943</v>
      </c>
      <c r="C48" s="84"/>
      <c r="D48" s="84"/>
      <c r="E48" s="84"/>
      <c r="F48" s="84"/>
      <c r="G48" s="84"/>
      <c r="H48" s="84"/>
      <c r="I48" s="84"/>
      <c r="J48" s="84"/>
      <c r="K48" s="84"/>
    </row>
    <row r="49" spans="2:11" ht="31.5" customHeight="1">
      <c r="B49" s="147" t="s">
        <v>944</v>
      </c>
      <c r="C49" s="147"/>
      <c r="D49" s="147"/>
      <c r="E49" s="147"/>
      <c r="F49" s="147"/>
      <c r="G49" s="147"/>
      <c r="H49" s="147"/>
      <c r="I49" s="147"/>
      <c r="J49" s="147"/>
      <c r="K49" s="147"/>
    </row>
    <row r="50" spans="2:11" ht="19.5" customHeight="1">
      <c r="B50" s="129" t="s">
        <v>945</v>
      </c>
      <c r="C50" s="129"/>
      <c r="D50" s="129"/>
      <c r="E50" s="129"/>
      <c r="F50" s="129" t="s">
        <v>946</v>
      </c>
      <c r="G50" s="129"/>
      <c r="H50" s="129"/>
    </row>
    <row r="52" spans="2:11" ht="19.5" customHeight="1">
      <c r="B52" s="74" t="s">
        <v>947</v>
      </c>
      <c r="C52" s="74"/>
      <c r="D52" s="74"/>
      <c r="E52" s="74"/>
      <c r="F52" s="74"/>
      <c r="G52" s="74"/>
      <c r="H52" s="74"/>
      <c r="I52" s="74"/>
      <c r="J52" s="74"/>
      <c r="K52" s="74"/>
    </row>
    <row r="53" spans="2:11" ht="18" customHeight="1">
      <c r="B53" s="72" t="s">
        <v>1166</v>
      </c>
      <c r="C53" s="72"/>
      <c r="D53" s="72"/>
      <c r="E53" s="72"/>
      <c r="F53" s="72"/>
      <c r="G53" s="72"/>
      <c r="H53" s="72"/>
      <c r="I53" s="72"/>
      <c r="J53" s="72"/>
      <c r="K53" s="72"/>
    </row>
    <row r="54" spans="2:11" ht="18" customHeight="1">
      <c r="B54" s="72" t="s">
        <v>1167</v>
      </c>
      <c r="C54" s="72"/>
      <c r="D54" s="72"/>
      <c r="E54" s="72"/>
      <c r="F54" s="72"/>
      <c r="G54" s="72"/>
      <c r="H54" s="72"/>
      <c r="I54" s="72"/>
      <c r="J54" s="72"/>
      <c r="K54" s="72"/>
    </row>
    <row r="55" spans="2:11" ht="18" customHeight="1">
      <c r="B55" s="72" t="s">
        <v>1168</v>
      </c>
      <c r="C55" s="72"/>
      <c r="D55" s="72"/>
      <c r="E55" s="72"/>
      <c r="F55" s="72"/>
      <c r="G55" s="72"/>
      <c r="H55" s="72"/>
      <c r="I55" s="72"/>
      <c r="J55" s="72"/>
      <c r="K55" s="72"/>
    </row>
    <row r="57" spans="2:11" ht="15.75" customHeight="1">
      <c r="B57" s="73" t="s">
        <v>132</v>
      </c>
      <c r="C57" s="73"/>
      <c r="D57" s="73"/>
      <c r="E57" s="73"/>
      <c r="F57" s="73"/>
      <c r="G57" s="73"/>
      <c r="H57" s="73"/>
      <c r="I57" s="73"/>
      <c r="J57" s="73"/>
      <c r="K57" s="73"/>
    </row>
  </sheetData>
  <sheetProtection formatColumns="0" formatRows="0"/>
  <mergeCells count="52">
    <mergeCell ref="B1:K1"/>
    <mergeCell ref="B2:K2"/>
    <mergeCell ref="B5:K5"/>
    <mergeCell ref="B7:K7"/>
    <mergeCell ref="B8:K8"/>
    <mergeCell ref="B9:K9"/>
    <mergeCell ref="B10:K10"/>
    <mergeCell ref="B11:K11"/>
    <mergeCell ref="B12:K12"/>
    <mergeCell ref="B14:K14"/>
    <mergeCell ref="B25:K25"/>
    <mergeCell ref="B27:K27"/>
    <mergeCell ref="B28:D28"/>
    <mergeCell ref="E28:H28"/>
    <mergeCell ref="I28:K28"/>
    <mergeCell ref="B29:D29"/>
    <mergeCell ref="E29:H29"/>
    <mergeCell ref="I29:K29"/>
    <mergeCell ref="B30:D30"/>
    <mergeCell ref="E30:H30"/>
    <mergeCell ref="I30:K30"/>
    <mergeCell ref="B31:D31"/>
    <mergeCell ref="E31:H31"/>
    <mergeCell ref="I31:K31"/>
    <mergeCell ref="B32:D32"/>
    <mergeCell ref="E32:H32"/>
    <mergeCell ref="I32:K32"/>
    <mergeCell ref="B33:D33"/>
    <mergeCell ref="E33:H33"/>
    <mergeCell ref="I33:K33"/>
    <mergeCell ref="B34:D34"/>
    <mergeCell ref="E34:H34"/>
    <mergeCell ref="I34:K34"/>
    <mergeCell ref="B36:K36"/>
    <mergeCell ref="B37:K37"/>
    <mergeCell ref="B38:K38"/>
    <mergeCell ref="B39:K39"/>
    <mergeCell ref="B40:K40"/>
    <mergeCell ref="B42:K42"/>
    <mergeCell ref="B43:K43"/>
    <mergeCell ref="B44:K44"/>
    <mergeCell ref="B45:K45"/>
    <mergeCell ref="B47:K47"/>
    <mergeCell ref="B53:K53"/>
    <mergeCell ref="B54:K54"/>
    <mergeCell ref="B55:K55"/>
    <mergeCell ref="B57:K57"/>
    <mergeCell ref="B48:K48"/>
    <mergeCell ref="B49:K49"/>
    <mergeCell ref="B50:E50"/>
    <mergeCell ref="F50:H50"/>
    <mergeCell ref="B52:K52"/>
  </mergeCells>
  <hyperlinks>
    <hyperlink ref="C3" location="'START HERE'!A1" display="◄ Start Here" xr:uid="{00000000-0004-0000-0800-000000000000}"/>
    <hyperlink ref="D3" location="'INVESTOR QUESTIONNAIRE'!A1" display="Questionnaire" xr:uid="{00000000-0004-0000-0800-000001000000}"/>
    <hyperlink ref="F3" location="'YOUR INVESTMENT ROUTE'!A1" display="Your Route" xr:uid="{00000000-0004-0000-0800-000002000000}"/>
    <hyperlink ref="G3" location="'MASTER DECISION TREE'!A1" display="Decision Tree" xr:uid="{00000000-0004-0000-0800-000003000000}"/>
    <hyperlink ref="I3" location="'GO-LIVE CHECKLIST'!A1" display="Go-Live Checklist" xr:uid="{00000000-0004-0000-0800-000004000000}"/>
    <hyperlink ref="J3" location="'LEGAL BASIS'!A1" display="Legal Basis" xr:uid="{00000000-0004-0000-0800-000005000000}"/>
    <hyperlink ref="B50" location="'GO-LIVE CHECKLIST'!A1" display="►  Go to GO-LIVE CHECKLIST" xr:uid="{00000000-0004-0000-0800-000006000000}"/>
    <hyperlink ref="F50" location="'SECTOR LICENCES'!A1" display="►  Go to SECTOR LICENCES" xr:uid="{00000000-0004-0000-08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8496B0"/>
    <pageSetUpPr fitToPage="1"/>
  </sheetPr>
  <dimension ref="A1:L76"/>
  <sheetViews>
    <sheetView showGridLines="0" zoomScaleNormal="100" workbookViewId="0">
      <pane ySplit="4" topLeftCell="A66" activePane="bottomLeft" state="frozen"/>
      <selection pane="bottomLeft" activeCell="E35" sqref="E35:G35"/>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75" t="s">
        <v>1169</v>
      </c>
      <c r="C1" s="75"/>
      <c r="D1" s="75"/>
      <c r="E1" s="75"/>
      <c r="F1" s="75"/>
      <c r="G1" s="75"/>
      <c r="H1" s="75"/>
      <c r="I1" s="75"/>
      <c r="J1" s="75"/>
      <c r="K1" s="75"/>
      <c r="L1" s="1"/>
    </row>
    <row r="2" spans="1:12" ht="18" customHeight="1">
      <c r="A2" s="1"/>
      <c r="B2" s="76" t="s">
        <v>1170</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1171</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72" t="s">
        <v>1172</v>
      </c>
      <c r="C8" s="72"/>
      <c r="D8" s="72"/>
      <c r="E8" s="72"/>
      <c r="F8" s="72"/>
      <c r="G8" s="72"/>
      <c r="H8" s="72"/>
      <c r="I8" s="72"/>
      <c r="J8" s="72"/>
      <c r="K8" s="72"/>
    </row>
    <row r="9" spans="1:12" ht="30.75" customHeight="1">
      <c r="B9" s="72" t="s">
        <v>1173</v>
      </c>
      <c r="C9" s="72"/>
      <c r="D9" s="72"/>
      <c r="E9" s="72"/>
      <c r="F9" s="72"/>
      <c r="G9" s="72"/>
      <c r="H9" s="72"/>
      <c r="I9" s="72"/>
      <c r="J9" s="72"/>
      <c r="K9" s="72"/>
    </row>
    <row r="10" spans="1:12" ht="18" customHeight="1">
      <c r="B10" s="72" t="s">
        <v>1174</v>
      </c>
      <c r="C10" s="72"/>
      <c r="D10" s="72"/>
      <c r="E10" s="72"/>
      <c r="F10" s="72"/>
      <c r="G10" s="72"/>
      <c r="H10" s="72"/>
      <c r="I10" s="72"/>
      <c r="J10" s="72"/>
      <c r="K10" s="72"/>
    </row>
    <row r="11" spans="1:12" ht="18" customHeight="1">
      <c r="B11" s="72" t="s">
        <v>1175</v>
      </c>
      <c r="C11" s="72"/>
      <c r="D11" s="72"/>
      <c r="E11" s="72"/>
      <c r="F11" s="72"/>
      <c r="G11" s="72"/>
      <c r="H11" s="72"/>
      <c r="I11" s="72"/>
      <c r="J11" s="72"/>
      <c r="K11" s="72"/>
    </row>
    <row r="13" spans="1:12" ht="19.5" customHeight="1">
      <c r="B13" s="74" t="s">
        <v>832</v>
      </c>
      <c r="C13" s="74"/>
      <c r="D13" s="74"/>
      <c r="E13" s="74"/>
      <c r="F13" s="74"/>
      <c r="G13" s="74"/>
      <c r="H13" s="74"/>
      <c r="I13" s="74"/>
      <c r="J13" s="74"/>
      <c r="K13" s="74"/>
    </row>
    <row r="14" spans="1:12" ht="30" customHeight="1">
      <c r="B14" s="50" t="s">
        <v>833</v>
      </c>
      <c r="C14" s="50" t="s">
        <v>834</v>
      </c>
      <c r="D14" s="50" t="s">
        <v>835</v>
      </c>
      <c r="E14" s="50" t="s">
        <v>836</v>
      </c>
      <c r="F14" s="50" t="s">
        <v>837</v>
      </c>
      <c r="G14" s="50" t="s">
        <v>838</v>
      </c>
      <c r="H14" s="50" t="s">
        <v>839</v>
      </c>
      <c r="I14" s="50" t="s">
        <v>840</v>
      </c>
      <c r="J14" s="50" t="s">
        <v>841</v>
      </c>
      <c r="K14" s="50" t="s">
        <v>842</v>
      </c>
    </row>
    <row r="15" spans="1:12" ht="42" customHeight="1">
      <c r="B15" s="20">
        <v>1</v>
      </c>
      <c r="C15" s="51" t="s">
        <v>534</v>
      </c>
      <c r="D15" s="51" t="s">
        <v>959</v>
      </c>
      <c r="E15" s="51" t="s">
        <v>1176</v>
      </c>
      <c r="F15" s="51" t="s">
        <v>536</v>
      </c>
      <c r="G15" s="51" t="s">
        <v>512</v>
      </c>
      <c r="H15" s="51" t="s">
        <v>514</v>
      </c>
      <c r="I15" s="51" t="s">
        <v>1177</v>
      </c>
      <c r="J15" s="51" t="s">
        <v>515</v>
      </c>
      <c r="K15" s="51" t="s">
        <v>1178</v>
      </c>
    </row>
    <row r="16" spans="1:12" ht="54.75" customHeight="1">
      <c r="B16" s="21">
        <v>2</v>
      </c>
      <c r="C16" s="52" t="s">
        <v>1179</v>
      </c>
      <c r="D16" s="52" t="s">
        <v>959</v>
      </c>
      <c r="E16" s="52" t="s">
        <v>1180</v>
      </c>
      <c r="F16" s="52" t="s">
        <v>1181</v>
      </c>
      <c r="G16" s="52" t="s">
        <v>512</v>
      </c>
      <c r="H16" s="52" t="s">
        <v>853</v>
      </c>
      <c r="I16" s="52" t="s">
        <v>1182</v>
      </c>
      <c r="J16" s="52" t="s">
        <v>515</v>
      </c>
      <c r="K16" s="52" t="s">
        <v>1183</v>
      </c>
    </row>
    <row r="17" spans="2:11" ht="42" customHeight="1">
      <c r="B17" s="20">
        <v>3</v>
      </c>
      <c r="C17" s="51" t="s">
        <v>1184</v>
      </c>
      <c r="D17" s="51" t="s">
        <v>51</v>
      </c>
      <c r="E17" s="51" t="s">
        <v>1185</v>
      </c>
      <c r="F17" s="51" t="s">
        <v>1186</v>
      </c>
      <c r="G17" s="51" t="s">
        <v>512</v>
      </c>
      <c r="H17" s="71" t="s">
        <v>1127</v>
      </c>
      <c r="I17" s="51" t="s">
        <v>1187</v>
      </c>
      <c r="J17" s="51" t="s">
        <v>515</v>
      </c>
      <c r="K17" s="51" t="s">
        <v>1188</v>
      </c>
    </row>
    <row r="18" spans="2:11" ht="54.75" customHeight="1">
      <c r="B18" s="21">
        <v>4</v>
      </c>
      <c r="C18" s="52" t="s">
        <v>1189</v>
      </c>
      <c r="D18" s="52" t="s">
        <v>882</v>
      </c>
      <c r="E18" s="52" t="s">
        <v>1190</v>
      </c>
      <c r="F18" s="52" t="s">
        <v>1191</v>
      </c>
      <c r="G18" s="41" t="s">
        <v>517</v>
      </c>
      <c r="H18" s="52" t="s">
        <v>979</v>
      </c>
      <c r="I18" s="52" t="s">
        <v>1192</v>
      </c>
      <c r="J18" s="52" t="s">
        <v>515</v>
      </c>
      <c r="K18" s="52" t="s">
        <v>1193</v>
      </c>
    </row>
    <row r="19" spans="2:11" ht="42" customHeight="1">
      <c r="B19" s="20">
        <v>5</v>
      </c>
      <c r="C19" s="51" t="s">
        <v>1194</v>
      </c>
      <c r="D19" s="51" t="s">
        <v>51</v>
      </c>
      <c r="E19" s="51" t="s">
        <v>1195</v>
      </c>
      <c r="F19" s="51" t="s">
        <v>1196</v>
      </c>
      <c r="G19" s="41" t="s">
        <v>1197</v>
      </c>
      <c r="H19" s="51" t="s">
        <v>1071</v>
      </c>
      <c r="I19" s="51" t="s">
        <v>1198</v>
      </c>
      <c r="J19" s="51" t="s">
        <v>515</v>
      </c>
      <c r="K19" s="53" t="s">
        <v>1199</v>
      </c>
    </row>
    <row r="20" spans="2:11" ht="54.75" customHeight="1">
      <c r="B20" s="21">
        <v>6</v>
      </c>
      <c r="C20" s="52" t="s">
        <v>1200</v>
      </c>
      <c r="D20" s="52" t="s">
        <v>645</v>
      </c>
      <c r="E20" s="52" t="s">
        <v>1201</v>
      </c>
      <c r="F20" s="52" t="s">
        <v>1202</v>
      </c>
      <c r="G20" s="41" t="s">
        <v>517</v>
      </c>
      <c r="H20" s="52" t="s">
        <v>878</v>
      </c>
      <c r="I20" s="52" t="s">
        <v>1203</v>
      </c>
      <c r="J20" s="52" t="s">
        <v>515</v>
      </c>
      <c r="K20" s="54" t="s">
        <v>1204</v>
      </c>
    </row>
    <row r="21" spans="2:11" ht="54.75" customHeight="1">
      <c r="B21" s="20">
        <v>7</v>
      </c>
      <c r="C21" s="51" t="s">
        <v>1205</v>
      </c>
      <c r="D21" s="51" t="s">
        <v>1206</v>
      </c>
      <c r="E21" s="51" t="s">
        <v>1207</v>
      </c>
      <c r="F21" s="51" t="s">
        <v>1208</v>
      </c>
      <c r="G21" s="41" t="s">
        <v>517</v>
      </c>
      <c r="H21" s="51" t="s">
        <v>1083</v>
      </c>
      <c r="I21" s="51" t="s">
        <v>1209</v>
      </c>
      <c r="J21" s="51" t="s">
        <v>729</v>
      </c>
      <c r="K21" s="51" t="s">
        <v>1210</v>
      </c>
    </row>
    <row r="22" spans="2:11" ht="30" customHeight="1">
      <c r="B22" s="21">
        <v>8</v>
      </c>
      <c r="C22" s="52" t="s">
        <v>1211</v>
      </c>
      <c r="D22" s="55" t="s">
        <v>51</v>
      </c>
      <c r="E22" s="52" t="s">
        <v>1212</v>
      </c>
      <c r="F22" s="52" t="s">
        <v>51</v>
      </c>
      <c r="G22" s="52" t="s">
        <v>512</v>
      </c>
      <c r="H22" s="52" t="s">
        <v>814</v>
      </c>
      <c r="I22" s="52" t="s">
        <v>33</v>
      </c>
      <c r="J22" s="52" t="s">
        <v>51</v>
      </c>
      <c r="K22" s="52" t="s">
        <v>1213</v>
      </c>
    </row>
    <row r="23" spans="2:11" ht="15.75" customHeight="1">
      <c r="B23" s="115" t="s">
        <v>919</v>
      </c>
      <c r="C23" s="115"/>
      <c r="D23" s="115"/>
      <c r="E23" s="115"/>
      <c r="F23" s="115"/>
      <c r="G23" s="115"/>
      <c r="H23" s="115"/>
      <c r="I23" s="115"/>
      <c r="J23" s="115"/>
      <c r="K23" s="115"/>
    </row>
    <row r="25" spans="2:11" ht="19.5" customHeight="1">
      <c r="B25" s="74" t="s">
        <v>920</v>
      </c>
      <c r="C25" s="74"/>
      <c r="D25" s="74"/>
      <c r="E25" s="74"/>
      <c r="F25" s="74"/>
      <c r="G25" s="74"/>
      <c r="H25" s="74"/>
      <c r="I25" s="74"/>
      <c r="J25" s="74"/>
      <c r="K25" s="74"/>
    </row>
    <row r="26" spans="2:11" ht="19.5" customHeight="1">
      <c r="B26" s="133" t="s">
        <v>921</v>
      </c>
      <c r="C26" s="133"/>
      <c r="D26" s="133"/>
      <c r="E26" s="133" t="s">
        <v>922</v>
      </c>
      <c r="F26" s="133"/>
      <c r="G26" s="133"/>
      <c r="H26" s="133"/>
      <c r="I26" s="133" t="s">
        <v>835</v>
      </c>
      <c r="J26" s="133"/>
      <c r="K26" s="133"/>
    </row>
    <row r="27" spans="2:11" ht="18" customHeight="1">
      <c r="B27" s="132" t="s">
        <v>591</v>
      </c>
      <c r="C27" s="132"/>
      <c r="D27" s="132"/>
      <c r="E27" s="132" t="s">
        <v>1214</v>
      </c>
      <c r="F27" s="132"/>
      <c r="G27" s="132"/>
      <c r="H27" s="132"/>
      <c r="I27" s="138" t="s">
        <v>51</v>
      </c>
      <c r="J27" s="132"/>
      <c r="K27" s="132"/>
    </row>
    <row r="28" spans="2:11" ht="18" customHeight="1">
      <c r="B28" s="131" t="s">
        <v>1215</v>
      </c>
      <c r="C28" s="131"/>
      <c r="D28" s="131"/>
      <c r="E28" s="131" t="s">
        <v>1216</v>
      </c>
      <c r="F28" s="131"/>
      <c r="G28" s="131"/>
      <c r="H28" s="131"/>
      <c r="I28" s="131" t="s">
        <v>51</v>
      </c>
      <c r="J28" s="131"/>
      <c r="K28" s="131"/>
    </row>
    <row r="29" spans="2:11" ht="18" customHeight="1">
      <c r="B29" s="132" t="s">
        <v>1217</v>
      </c>
      <c r="C29" s="132"/>
      <c r="D29" s="132"/>
      <c r="E29" s="132" t="s">
        <v>507</v>
      </c>
      <c r="F29" s="132"/>
      <c r="G29" s="132"/>
      <c r="H29" s="132"/>
      <c r="I29" s="132" t="s">
        <v>645</v>
      </c>
      <c r="J29" s="132"/>
      <c r="K29" s="132"/>
    </row>
    <row r="30" spans="2:11" ht="18" customHeight="1">
      <c r="B30" s="131" t="s">
        <v>547</v>
      </c>
      <c r="C30" s="131"/>
      <c r="D30" s="131"/>
      <c r="E30" s="136" t="s">
        <v>1218</v>
      </c>
      <c r="F30" s="136"/>
      <c r="G30" s="136"/>
      <c r="H30" s="136"/>
      <c r="I30" s="131" t="s">
        <v>1219</v>
      </c>
      <c r="J30" s="131"/>
      <c r="K30" s="131"/>
    </row>
    <row r="31" spans="2:11" ht="18" customHeight="1">
      <c r="B31" s="132" t="s">
        <v>1220</v>
      </c>
      <c r="C31" s="132"/>
      <c r="D31" s="132"/>
      <c r="E31" s="132" t="s">
        <v>1221</v>
      </c>
      <c r="F31" s="132"/>
      <c r="G31" s="132"/>
      <c r="H31" s="132"/>
      <c r="I31" s="132" t="s">
        <v>771</v>
      </c>
      <c r="J31" s="132"/>
      <c r="K31" s="132"/>
    </row>
    <row r="33" spans="2:11" ht="19.5" customHeight="1">
      <c r="B33" s="74" t="s">
        <v>1222</v>
      </c>
      <c r="C33" s="74"/>
      <c r="D33" s="74"/>
      <c r="E33" s="74"/>
      <c r="F33" s="74"/>
      <c r="G33" s="74"/>
      <c r="H33" s="74"/>
      <c r="I33" s="74"/>
      <c r="J33" s="74"/>
      <c r="K33" s="74"/>
    </row>
    <row r="34" spans="2:11" ht="19.5" customHeight="1">
      <c r="B34" s="133" t="s">
        <v>1223</v>
      </c>
      <c r="C34" s="133"/>
      <c r="D34" s="133"/>
      <c r="E34" s="133" t="s">
        <v>1224</v>
      </c>
      <c r="F34" s="133"/>
      <c r="G34" s="133"/>
      <c r="H34" s="133" t="s">
        <v>835</v>
      </c>
      <c r="I34" s="133"/>
      <c r="J34" s="133" t="s">
        <v>1225</v>
      </c>
      <c r="K34" s="133"/>
    </row>
    <row r="35" spans="2:11" ht="18" customHeight="1">
      <c r="B35" s="132" t="s">
        <v>469</v>
      </c>
      <c r="C35" s="132"/>
      <c r="D35" s="132"/>
      <c r="E35" s="132" t="s">
        <v>1226</v>
      </c>
      <c r="F35" s="132"/>
      <c r="G35" s="132"/>
      <c r="H35" s="132" t="s">
        <v>574</v>
      </c>
      <c r="I35" s="132"/>
      <c r="J35" s="132" t="s">
        <v>1227</v>
      </c>
      <c r="K35" s="132"/>
    </row>
    <row r="36" spans="2:11" ht="30" customHeight="1">
      <c r="B36" s="131" t="s">
        <v>1228</v>
      </c>
      <c r="C36" s="131"/>
      <c r="D36" s="131"/>
      <c r="E36" s="136" t="s">
        <v>1229</v>
      </c>
      <c r="F36" s="136"/>
      <c r="G36" s="136"/>
      <c r="H36" s="131" t="s">
        <v>549</v>
      </c>
      <c r="I36" s="131"/>
      <c r="J36" s="131" t="s">
        <v>1230</v>
      </c>
      <c r="K36" s="131"/>
    </row>
    <row r="37" spans="2:11" ht="30" customHeight="1">
      <c r="B37" s="132" t="s">
        <v>1231</v>
      </c>
      <c r="C37" s="132"/>
      <c r="D37" s="132"/>
      <c r="E37" s="132" t="s">
        <v>1232</v>
      </c>
      <c r="F37" s="132"/>
      <c r="G37" s="132"/>
      <c r="H37" s="132" t="s">
        <v>604</v>
      </c>
      <c r="I37" s="132"/>
      <c r="J37" s="132" t="s">
        <v>1233</v>
      </c>
      <c r="K37" s="132"/>
    </row>
    <row r="38" spans="2:11" ht="30" customHeight="1">
      <c r="B38" s="131" t="s">
        <v>1234</v>
      </c>
      <c r="C38" s="131"/>
      <c r="D38" s="131"/>
      <c r="E38" s="131" t="s">
        <v>1235</v>
      </c>
      <c r="F38" s="131"/>
      <c r="G38" s="131"/>
      <c r="H38" s="131" t="s">
        <v>1236</v>
      </c>
      <c r="I38" s="131"/>
      <c r="J38" s="136" t="s">
        <v>1237</v>
      </c>
      <c r="K38" s="136"/>
    </row>
    <row r="39" spans="2:11" ht="30" customHeight="1">
      <c r="B39" s="132" t="s">
        <v>473</v>
      </c>
      <c r="C39" s="132"/>
      <c r="D39" s="132"/>
      <c r="E39" s="132" t="s">
        <v>1238</v>
      </c>
      <c r="F39" s="132"/>
      <c r="G39" s="132"/>
      <c r="H39" s="132" t="s">
        <v>620</v>
      </c>
      <c r="I39" s="132"/>
      <c r="J39" s="135" t="s">
        <v>1239</v>
      </c>
      <c r="K39" s="135"/>
    </row>
    <row r="40" spans="2:11" ht="30" customHeight="1">
      <c r="B40" s="131" t="s">
        <v>474</v>
      </c>
      <c r="C40" s="131"/>
      <c r="D40" s="131"/>
      <c r="E40" s="131" t="s">
        <v>1240</v>
      </c>
      <c r="F40" s="131"/>
      <c r="G40" s="131"/>
      <c r="H40" s="131" t="s">
        <v>1241</v>
      </c>
      <c r="I40" s="131"/>
      <c r="J40" s="131" t="s">
        <v>1242</v>
      </c>
      <c r="K40" s="131"/>
    </row>
    <row r="41" spans="2:11" ht="30" customHeight="1">
      <c r="B41" s="132" t="s">
        <v>475</v>
      </c>
      <c r="C41" s="132"/>
      <c r="D41" s="132"/>
      <c r="E41" s="132" t="s">
        <v>1243</v>
      </c>
      <c r="F41" s="132"/>
      <c r="G41" s="132"/>
      <c r="H41" s="132" t="s">
        <v>771</v>
      </c>
      <c r="I41" s="132"/>
      <c r="J41" s="146" t="s">
        <v>1013</v>
      </c>
      <c r="K41" s="146"/>
    </row>
    <row r="43" spans="2:11" ht="19.5" customHeight="1">
      <c r="B43" s="74" t="s">
        <v>1244</v>
      </c>
      <c r="C43" s="74"/>
      <c r="D43" s="74"/>
      <c r="E43" s="74"/>
      <c r="F43" s="74"/>
      <c r="G43" s="74"/>
      <c r="H43" s="74"/>
      <c r="I43" s="74"/>
      <c r="J43" s="74"/>
      <c r="K43" s="74"/>
    </row>
    <row r="44" spans="2:11" ht="18" customHeight="1">
      <c r="B44" s="130" t="s">
        <v>1245</v>
      </c>
      <c r="C44" s="130"/>
      <c r="D44" s="130"/>
      <c r="E44" s="130"/>
      <c r="F44" s="130"/>
      <c r="G44" s="130"/>
      <c r="H44" s="130"/>
      <c r="I44" s="130"/>
      <c r="J44" s="130"/>
      <c r="K44" s="130"/>
    </row>
    <row r="45" spans="2:11" ht="18" customHeight="1">
      <c r="B45" s="130" t="s">
        <v>1246</v>
      </c>
      <c r="C45" s="130"/>
      <c r="D45" s="130"/>
      <c r="E45" s="130"/>
      <c r="F45" s="130"/>
      <c r="G45" s="130"/>
      <c r="H45" s="130"/>
      <c r="I45" s="130"/>
      <c r="J45" s="130"/>
      <c r="K45" s="130"/>
    </row>
    <row r="46" spans="2:11" ht="18" customHeight="1">
      <c r="B46" s="72" t="s">
        <v>1247</v>
      </c>
      <c r="C46" s="72"/>
      <c r="D46" s="72"/>
      <c r="E46" s="72"/>
      <c r="F46" s="72"/>
      <c r="G46" s="72"/>
      <c r="H46" s="72"/>
      <c r="I46" s="72"/>
      <c r="J46" s="72"/>
      <c r="K46" s="72"/>
    </row>
    <row r="47" spans="2:11" ht="18" customHeight="1">
      <c r="B47" s="130" t="s">
        <v>1248</v>
      </c>
      <c r="C47" s="130"/>
      <c r="D47" s="130"/>
      <c r="E47" s="130"/>
      <c r="F47" s="130"/>
      <c r="G47" s="130"/>
      <c r="H47" s="130"/>
      <c r="I47" s="130"/>
      <c r="J47" s="130"/>
      <c r="K47" s="130"/>
    </row>
    <row r="48" spans="2:11" ht="18" customHeight="1">
      <c r="B48" s="130" t="s">
        <v>1249</v>
      </c>
      <c r="C48" s="130"/>
      <c r="D48" s="130"/>
      <c r="E48" s="130"/>
      <c r="F48" s="130"/>
      <c r="G48" s="130"/>
      <c r="H48" s="130"/>
      <c r="I48" s="130"/>
      <c r="J48" s="130"/>
      <c r="K48" s="130"/>
    </row>
    <row r="49" spans="2:11" ht="18" customHeight="1">
      <c r="B49" s="72" t="s">
        <v>1250</v>
      </c>
      <c r="C49" s="72"/>
      <c r="D49" s="72"/>
      <c r="E49" s="72"/>
      <c r="F49" s="72"/>
      <c r="G49" s="72"/>
      <c r="H49" s="72"/>
      <c r="I49" s="72"/>
      <c r="J49" s="72"/>
      <c r="K49" s="72"/>
    </row>
    <row r="50" spans="2:11" ht="18" customHeight="1">
      <c r="B50" s="72" t="s">
        <v>1251</v>
      </c>
      <c r="C50" s="72"/>
      <c r="D50" s="72"/>
      <c r="E50" s="72"/>
      <c r="F50" s="72"/>
      <c r="G50" s="72"/>
      <c r="H50" s="72"/>
      <c r="I50" s="72"/>
      <c r="J50" s="72"/>
      <c r="K50" s="72"/>
    </row>
    <row r="52" spans="2:11" ht="19.5" customHeight="1">
      <c r="B52" s="74" t="s">
        <v>1024</v>
      </c>
      <c r="C52" s="74"/>
      <c r="D52" s="74"/>
      <c r="E52" s="74"/>
      <c r="F52" s="74"/>
      <c r="G52" s="74"/>
      <c r="H52" s="74"/>
      <c r="I52" s="74"/>
      <c r="J52" s="74"/>
      <c r="K52" s="74"/>
    </row>
    <row r="53" spans="2:11" ht="18" customHeight="1">
      <c r="B53" s="72" t="s">
        <v>1252</v>
      </c>
      <c r="C53" s="72"/>
      <c r="D53" s="72"/>
      <c r="E53" s="72"/>
      <c r="F53" s="72"/>
      <c r="G53" s="72"/>
      <c r="H53" s="72"/>
      <c r="I53" s="72"/>
      <c r="J53" s="72"/>
      <c r="K53" s="72"/>
    </row>
    <row r="54" spans="2:11" ht="18" customHeight="1">
      <c r="B54" s="72" t="s">
        <v>1253</v>
      </c>
      <c r="C54" s="72"/>
      <c r="D54" s="72"/>
      <c r="E54" s="72"/>
      <c r="F54" s="72"/>
      <c r="G54" s="72"/>
      <c r="H54" s="72"/>
      <c r="I54" s="72"/>
      <c r="J54" s="72"/>
      <c r="K54" s="72"/>
    </row>
    <row r="55" spans="2:11" ht="18" customHeight="1">
      <c r="B55" s="72" t="s">
        <v>1254</v>
      </c>
      <c r="C55" s="72"/>
      <c r="D55" s="72"/>
      <c r="E55" s="72"/>
      <c r="F55" s="72"/>
      <c r="G55" s="72"/>
      <c r="H55" s="72"/>
      <c r="I55" s="72"/>
      <c r="J55" s="72"/>
      <c r="K55" s="72"/>
    </row>
    <row r="56" spans="2:11" ht="18" customHeight="1">
      <c r="B56" s="72" t="s">
        <v>1255</v>
      </c>
      <c r="C56" s="72"/>
      <c r="D56" s="72"/>
      <c r="E56" s="72"/>
      <c r="F56" s="72"/>
      <c r="G56" s="72"/>
      <c r="H56" s="72"/>
      <c r="I56" s="72"/>
      <c r="J56" s="72"/>
      <c r="K56" s="72"/>
    </row>
    <row r="57" spans="2:11" ht="18" customHeight="1">
      <c r="B57" s="72" t="s">
        <v>1256</v>
      </c>
      <c r="C57" s="72"/>
      <c r="D57" s="72"/>
      <c r="E57" s="72"/>
      <c r="F57" s="72"/>
      <c r="G57" s="72"/>
      <c r="H57" s="72"/>
      <c r="I57" s="72"/>
      <c r="J57" s="72"/>
      <c r="K57" s="72"/>
    </row>
    <row r="58" spans="2:11" ht="18" customHeight="1">
      <c r="B58" s="72" t="s">
        <v>1257</v>
      </c>
      <c r="C58" s="72"/>
      <c r="D58" s="72"/>
      <c r="E58" s="72"/>
      <c r="F58" s="72"/>
      <c r="G58" s="72"/>
      <c r="H58" s="72"/>
      <c r="I58" s="72"/>
      <c r="J58" s="72"/>
      <c r="K58" s="72"/>
    </row>
    <row r="60" spans="2:11" ht="19.5" customHeight="1">
      <c r="B60" s="74" t="s">
        <v>936</v>
      </c>
      <c r="C60" s="74"/>
      <c r="D60" s="74"/>
      <c r="E60" s="74"/>
      <c r="F60" s="74"/>
      <c r="G60" s="74"/>
      <c r="H60" s="74"/>
      <c r="I60" s="74"/>
      <c r="J60" s="74"/>
      <c r="K60" s="74"/>
    </row>
    <row r="61" spans="2:11" ht="18" customHeight="1">
      <c r="B61" s="72" t="s">
        <v>1258</v>
      </c>
      <c r="C61" s="72"/>
      <c r="D61" s="72"/>
      <c r="E61" s="72"/>
      <c r="F61" s="72"/>
      <c r="G61" s="72"/>
      <c r="H61" s="72"/>
      <c r="I61" s="72"/>
      <c r="J61" s="72"/>
      <c r="K61" s="72"/>
    </row>
    <row r="62" spans="2:11" ht="18" customHeight="1">
      <c r="B62" s="72" t="s">
        <v>1259</v>
      </c>
      <c r="C62" s="72"/>
      <c r="D62" s="72"/>
      <c r="E62" s="72"/>
      <c r="F62" s="72"/>
      <c r="G62" s="72"/>
      <c r="H62" s="72"/>
      <c r="I62" s="72"/>
      <c r="J62" s="72"/>
      <c r="K62" s="72"/>
    </row>
    <row r="63" spans="2:11" ht="18" customHeight="1">
      <c r="B63" s="72" t="s">
        <v>1260</v>
      </c>
      <c r="C63" s="72"/>
      <c r="D63" s="72"/>
      <c r="E63" s="72"/>
      <c r="F63" s="72"/>
      <c r="G63" s="72"/>
      <c r="H63" s="72"/>
      <c r="I63" s="72"/>
      <c r="J63" s="72"/>
      <c r="K63" s="72"/>
    </row>
    <row r="64" spans="2:11" ht="18" customHeight="1">
      <c r="B64" s="72" t="s">
        <v>1261</v>
      </c>
      <c r="C64" s="72"/>
      <c r="D64" s="72"/>
      <c r="E64" s="72"/>
      <c r="F64" s="72"/>
      <c r="G64" s="72"/>
      <c r="H64" s="72"/>
      <c r="I64" s="72"/>
      <c r="J64" s="72"/>
      <c r="K64" s="72"/>
    </row>
    <row r="66" spans="2:11" ht="19.5" customHeight="1">
      <c r="B66" s="74" t="s">
        <v>942</v>
      </c>
      <c r="C66" s="74"/>
      <c r="D66" s="74"/>
      <c r="E66" s="74"/>
      <c r="F66" s="74"/>
      <c r="G66" s="74"/>
      <c r="H66" s="74"/>
      <c r="I66" s="74"/>
      <c r="J66" s="74"/>
      <c r="K66" s="74"/>
    </row>
    <row r="67" spans="2:11" ht="44.25" customHeight="1">
      <c r="B67" s="84" t="s">
        <v>943</v>
      </c>
      <c r="C67" s="84"/>
      <c r="D67" s="84"/>
      <c r="E67" s="84"/>
      <c r="F67" s="84"/>
      <c r="G67" s="84"/>
      <c r="H67" s="84"/>
      <c r="I67" s="84"/>
      <c r="J67" s="84"/>
      <c r="K67" s="84"/>
    </row>
    <row r="68" spans="2:11" ht="31.5" customHeight="1">
      <c r="B68" s="147" t="s">
        <v>944</v>
      </c>
      <c r="C68" s="147"/>
      <c r="D68" s="147"/>
      <c r="E68" s="147"/>
      <c r="F68" s="147"/>
      <c r="G68" s="147"/>
      <c r="H68" s="147"/>
      <c r="I68" s="147"/>
      <c r="J68" s="147"/>
      <c r="K68" s="147"/>
    </row>
    <row r="69" spans="2:11" ht="19.5" customHeight="1">
      <c r="B69" s="129" t="s">
        <v>945</v>
      </c>
      <c r="C69" s="129"/>
      <c r="D69" s="129"/>
      <c r="E69" s="129"/>
      <c r="F69" s="129" t="s">
        <v>946</v>
      </c>
      <c r="G69" s="129"/>
      <c r="H69" s="129"/>
    </row>
    <row r="71" spans="2:11" ht="19.5" customHeight="1">
      <c r="B71" s="74" t="s">
        <v>947</v>
      </c>
      <c r="C71" s="74"/>
      <c r="D71" s="74"/>
      <c r="E71" s="74"/>
      <c r="F71" s="74"/>
      <c r="G71" s="74"/>
      <c r="H71" s="74"/>
      <c r="I71" s="74"/>
      <c r="J71" s="74"/>
      <c r="K71" s="74"/>
    </row>
    <row r="72" spans="2:11" ht="18" customHeight="1">
      <c r="B72" s="72" t="s">
        <v>1262</v>
      </c>
      <c r="C72" s="72"/>
      <c r="D72" s="72"/>
      <c r="E72" s="72"/>
      <c r="F72" s="72"/>
      <c r="G72" s="72"/>
      <c r="H72" s="72"/>
      <c r="I72" s="72"/>
      <c r="J72" s="72"/>
      <c r="K72" s="72"/>
    </row>
    <row r="73" spans="2:11" ht="18" customHeight="1">
      <c r="B73" s="72" t="s">
        <v>1263</v>
      </c>
      <c r="C73" s="72"/>
      <c r="D73" s="72"/>
      <c r="E73" s="72"/>
      <c r="F73" s="72"/>
      <c r="G73" s="72"/>
      <c r="H73" s="72"/>
      <c r="I73" s="72"/>
      <c r="J73" s="72"/>
      <c r="K73" s="72"/>
    </row>
    <row r="74" spans="2:11" ht="18" customHeight="1">
      <c r="B74" s="72" t="s">
        <v>1264</v>
      </c>
      <c r="C74" s="72"/>
      <c r="D74" s="72"/>
      <c r="E74" s="72"/>
      <c r="F74" s="72"/>
      <c r="G74" s="72"/>
      <c r="H74" s="72"/>
      <c r="I74" s="72"/>
      <c r="J74" s="72"/>
      <c r="K74" s="72"/>
    </row>
    <row r="76" spans="2:11" ht="15.75" customHeight="1">
      <c r="B76" s="73" t="s">
        <v>132</v>
      </c>
      <c r="C76" s="73"/>
      <c r="D76" s="73"/>
      <c r="E76" s="73"/>
      <c r="F76" s="73"/>
      <c r="G76" s="73"/>
      <c r="H76" s="73"/>
      <c r="I76" s="73"/>
      <c r="J76" s="73"/>
      <c r="K76" s="73"/>
    </row>
  </sheetData>
  <sheetProtection formatColumns="0" formatRows="0"/>
  <mergeCells count="92">
    <mergeCell ref="B1:K1"/>
    <mergeCell ref="B2:K2"/>
    <mergeCell ref="B5:K5"/>
    <mergeCell ref="B7:K7"/>
    <mergeCell ref="B8:K8"/>
    <mergeCell ref="B9:K9"/>
    <mergeCell ref="B10:K10"/>
    <mergeCell ref="B11:K11"/>
    <mergeCell ref="B13:K13"/>
    <mergeCell ref="B23:K23"/>
    <mergeCell ref="B25:K25"/>
    <mergeCell ref="B26:D26"/>
    <mergeCell ref="E26:H26"/>
    <mergeCell ref="I26:K26"/>
    <mergeCell ref="B27:D27"/>
    <mergeCell ref="E27:H27"/>
    <mergeCell ref="I27:K27"/>
    <mergeCell ref="B28:D28"/>
    <mergeCell ref="E28:H28"/>
    <mergeCell ref="I28:K28"/>
    <mergeCell ref="B29:D29"/>
    <mergeCell ref="E29:H29"/>
    <mergeCell ref="I29:K29"/>
    <mergeCell ref="B30:D30"/>
    <mergeCell ref="E30:H30"/>
    <mergeCell ref="I30:K30"/>
    <mergeCell ref="B31:D31"/>
    <mergeCell ref="E31:H31"/>
    <mergeCell ref="I31:K31"/>
    <mergeCell ref="B33:K33"/>
    <mergeCell ref="B34:D34"/>
    <mergeCell ref="E34:G34"/>
    <mergeCell ref="H34:I34"/>
    <mergeCell ref="J34:K34"/>
    <mergeCell ref="B35:D35"/>
    <mergeCell ref="E35:G35"/>
    <mergeCell ref="H35:I35"/>
    <mergeCell ref="J35:K35"/>
    <mergeCell ref="B36:D36"/>
    <mergeCell ref="E36:G36"/>
    <mergeCell ref="H36:I36"/>
    <mergeCell ref="J36:K36"/>
    <mergeCell ref="B37:D37"/>
    <mergeCell ref="E37:G37"/>
    <mergeCell ref="H37:I37"/>
    <mergeCell ref="J37:K37"/>
    <mergeCell ref="B38:D38"/>
    <mergeCell ref="E38:G38"/>
    <mergeCell ref="H38:I38"/>
    <mergeCell ref="J38:K38"/>
    <mergeCell ref="B39:D39"/>
    <mergeCell ref="E39:G39"/>
    <mergeCell ref="H39:I39"/>
    <mergeCell ref="J39:K39"/>
    <mergeCell ref="B40:D40"/>
    <mergeCell ref="E40:G40"/>
    <mergeCell ref="H40:I40"/>
    <mergeCell ref="J40:K40"/>
    <mergeCell ref="B41:D41"/>
    <mergeCell ref="E41:G41"/>
    <mergeCell ref="H41:I41"/>
    <mergeCell ref="J41:K41"/>
    <mergeCell ref="B43:K43"/>
    <mergeCell ref="B44:K44"/>
    <mergeCell ref="B45:K45"/>
    <mergeCell ref="B46:K46"/>
    <mergeCell ref="B47:K47"/>
    <mergeCell ref="B48:K48"/>
    <mergeCell ref="B49:K49"/>
    <mergeCell ref="B50:K50"/>
    <mergeCell ref="B52:K52"/>
    <mergeCell ref="B53:K53"/>
    <mergeCell ref="B54:K54"/>
    <mergeCell ref="B55:K55"/>
    <mergeCell ref="B56:K56"/>
    <mergeCell ref="B57:K57"/>
    <mergeCell ref="B58:K58"/>
    <mergeCell ref="B60:K60"/>
    <mergeCell ref="B61:K61"/>
    <mergeCell ref="B62:K62"/>
    <mergeCell ref="B63:K63"/>
    <mergeCell ref="B64:K64"/>
    <mergeCell ref="B66:K66"/>
    <mergeCell ref="B72:K72"/>
    <mergeCell ref="B73:K73"/>
    <mergeCell ref="B74:K74"/>
    <mergeCell ref="B76:K76"/>
    <mergeCell ref="B67:K67"/>
    <mergeCell ref="B68:K68"/>
    <mergeCell ref="B69:E69"/>
    <mergeCell ref="F69:H69"/>
    <mergeCell ref="B71:K71"/>
  </mergeCells>
  <hyperlinks>
    <hyperlink ref="C3" location="'START HERE'!A1" display="◄ Start Here" xr:uid="{00000000-0004-0000-0900-000000000000}"/>
    <hyperlink ref="D3" location="'INVESTOR QUESTIONNAIRE'!A1" display="Questionnaire" xr:uid="{00000000-0004-0000-0900-000001000000}"/>
    <hyperlink ref="F3" location="'YOUR INVESTMENT ROUTE'!A1" display="Your Route" xr:uid="{00000000-0004-0000-0900-000002000000}"/>
    <hyperlink ref="G3" location="'MASTER DECISION TREE'!A1" display="Decision Tree" xr:uid="{00000000-0004-0000-0900-000003000000}"/>
    <hyperlink ref="I3" location="'GO-LIVE CHECKLIST'!A1" display="Go-Live Checklist" xr:uid="{00000000-0004-0000-0900-000004000000}"/>
    <hyperlink ref="J3" location="'LEGAL BASIS'!A1" display="Legal Basis" xr:uid="{00000000-0004-0000-0900-000005000000}"/>
    <hyperlink ref="B69" location="'GO-LIVE CHECKLIST'!A1" display="►  Go to GO-LIVE CHECKLIST" xr:uid="{00000000-0004-0000-0900-000006000000}"/>
    <hyperlink ref="F69" location="'SECTOR LICENCES'!A1" display="►  Go to SECTOR LICENCES" xr:uid="{00000000-0004-0000-09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8496B0"/>
    <pageSetUpPr fitToPage="1"/>
  </sheetPr>
  <dimension ref="A1:L77"/>
  <sheetViews>
    <sheetView showGridLines="0" zoomScaleNormal="100" workbookViewId="0">
      <pane ySplit="4" topLeftCell="A17" activePane="bottomLeft" state="frozen"/>
      <selection pane="bottomLeft" activeCell="D18" sqref="D18"/>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75" t="s">
        <v>1265</v>
      </c>
      <c r="C1" s="75"/>
      <c r="D1" s="75"/>
      <c r="E1" s="75"/>
      <c r="F1" s="75"/>
      <c r="G1" s="75"/>
      <c r="H1" s="75"/>
      <c r="I1" s="75"/>
      <c r="J1" s="75"/>
      <c r="K1" s="75"/>
      <c r="L1" s="1"/>
    </row>
    <row r="2" spans="1:12" ht="18" customHeight="1">
      <c r="A2" s="1"/>
      <c r="B2" s="76" t="s">
        <v>1266</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30.75" customHeight="1">
      <c r="B5" s="134" t="s">
        <v>1267</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72" t="s">
        <v>1268</v>
      </c>
      <c r="C8" s="72"/>
      <c r="D8" s="72"/>
      <c r="E8" s="72"/>
      <c r="F8" s="72"/>
      <c r="G8" s="72"/>
      <c r="H8" s="72"/>
      <c r="I8" s="72"/>
      <c r="J8" s="72"/>
      <c r="K8" s="72"/>
    </row>
    <row r="9" spans="1:12" ht="30.75" customHeight="1">
      <c r="B9" s="72" t="s">
        <v>1269</v>
      </c>
      <c r="C9" s="72"/>
      <c r="D9" s="72"/>
      <c r="E9" s="72"/>
      <c r="F9" s="72"/>
      <c r="G9" s="72"/>
      <c r="H9" s="72"/>
      <c r="I9" s="72"/>
      <c r="J9" s="72"/>
      <c r="K9" s="72"/>
    </row>
    <row r="10" spans="1:12" ht="18" customHeight="1">
      <c r="B10" s="72" t="s">
        <v>1270</v>
      </c>
      <c r="C10" s="72"/>
      <c r="D10" s="72"/>
      <c r="E10" s="72"/>
      <c r="F10" s="72"/>
      <c r="G10" s="72"/>
      <c r="H10" s="72"/>
      <c r="I10" s="72"/>
      <c r="J10" s="72"/>
      <c r="K10" s="72"/>
    </row>
    <row r="11" spans="1:12" ht="18" customHeight="1">
      <c r="B11" s="72" t="s">
        <v>1271</v>
      </c>
      <c r="C11" s="72"/>
      <c r="D11" s="72"/>
      <c r="E11" s="72"/>
      <c r="F11" s="72"/>
      <c r="G11" s="72"/>
      <c r="H11" s="72"/>
      <c r="I11" s="72"/>
      <c r="J11" s="72"/>
      <c r="K11" s="72"/>
    </row>
    <row r="12" spans="1:12" ht="30.75" customHeight="1">
      <c r="B12" s="72" t="s">
        <v>1272</v>
      </c>
      <c r="C12" s="72"/>
      <c r="D12" s="72"/>
      <c r="E12" s="72"/>
      <c r="F12" s="72"/>
      <c r="G12" s="72"/>
      <c r="H12" s="72"/>
      <c r="I12" s="72"/>
      <c r="J12" s="72"/>
      <c r="K12" s="72"/>
    </row>
    <row r="14" spans="1:12" ht="19.5" customHeight="1">
      <c r="B14" s="74" t="s">
        <v>832</v>
      </c>
      <c r="C14" s="74"/>
      <c r="D14" s="74"/>
      <c r="E14" s="74"/>
      <c r="F14" s="74"/>
      <c r="G14" s="74"/>
      <c r="H14" s="74"/>
      <c r="I14" s="74"/>
      <c r="J14" s="74"/>
      <c r="K14" s="74"/>
    </row>
    <row r="15" spans="1:12" ht="30" customHeight="1">
      <c r="B15" s="50" t="s">
        <v>833</v>
      </c>
      <c r="C15" s="50" t="s">
        <v>834</v>
      </c>
      <c r="D15" s="50" t="s">
        <v>835</v>
      </c>
      <c r="E15" s="50" t="s">
        <v>836</v>
      </c>
      <c r="F15" s="50" t="s">
        <v>837</v>
      </c>
      <c r="G15" s="50" t="s">
        <v>838</v>
      </c>
      <c r="H15" s="50" t="s">
        <v>839</v>
      </c>
      <c r="I15" s="50" t="s">
        <v>840</v>
      </c>
      <c r="J15" s="50" t="s">
        <v>841</v>
      </c>
      <c r="K15" s="50" t="s">
        <v>842</v>
      </c>
    </row>
    <row r="16" spans="1:12" ht="30" customHeight="1">
      <c r="B16" s="20">
        <v>1</v>
      </c>
      <c r="C16" s="51" t="s">
        <v>534</v>
      </c>
      <c r="D16" s="51" t="s">
        <v>959</v>
      </c>
      <c r="E16" s="51" t="s">
        <v>1273</v>
      </c>
      <c r="F16" s="51" t="s">
        <v>536</v>
      </c>
      <c r="G16" s="51" t="s">
        <v>512</v>
      </c>
      <c r="H16" s="51" t="s">
        <v>514</v>
      </c>
      <c r="I16" s="51" t="s">
        <v>1274</v>
      </c>
      <c r="J16" s="51" t="s">
        <v>515</v>
      </c>
      <c r="K16" s="51" t="s">
        <v>51</v>
      </c>
    </row>
    <row r="17" spans="2:11" ht="42" customHeight="1">
      <c r="B17" s="21">
        <v>2</v>
      </c>
      <c r="C17" s="52" t="s">
        <v>1275</v>
      </c>
      <c r="D17" s="52" t="s">
        <v>959</v>
      </c>
      <c r="E17" s="52" t="s">
        <v>1276</v>
      </c>
      <c r="F17" s="52" t="s">
        <v>1181</v>
      </c>
      <c r="G17" s="52" t="s">
        <v>512</v>
      </c>
      <c r="H17" s="52" t="s">
        <v>853</v>
      </c>
      <c r="I17" s="52" t="s">
        <v>1277</v>
      </c>
      <c r="J17" s="52" t="s">
        <v>515</v>
      </c>
      <c r="K17" s="52" t="s">
        <v>1278</v>
      </c>
    </row>
    <row r="18" spans="2:11" ht="30" customHeight="1">
      <c r="B18" s="20">
        <v>3</v>
      </c>
      <c r="C18" s="51" t="s">
        <v>1279</v>
      </c>
      <c r="D18" s="71"/>
      <c r="E18" s="51" t="s">
        <v>1280</v>
      </c>
      <c r="F18" s="51" t="s">
        <v>1281</v>
      </c>
      <c r="G18" s="51" t="s">
        <v>512</v>
      </c>
      <c r="H18" s="51" t="s">
        <v>859</v>
      </c>
      <c r="I18" s="51" t="s">
        <v>1282</v>
      </c>
      <c r="J18" s="51" t="s">
        <v>515</v>
      </c>
      <c r="K18" s="51" t="s">
        <v>1283</v>
      </c>
    </row>
    <row r="19" spans="2:11" ht="66.75" customHeight="1">
      <c r="B19" s="21">
        <v>4</v>
      </c>
      <c r="C19" s="52" t="s">
        <v>1284</v>
      </c>
      <c r="D19" s="52" t="s">
        <v>574</v>
      </c>
      <c r="E19" s="52" t="s">
        <v>1285</v>
      </c>
      <c r="F19" s="54" t="s">
        <v>1286</v>
      </c>
      <c r="G19" s="41" t="s">
        <v>517</v>
      </c>
      <c r="H19" s="52" t="s">
        <v>979</v>
      </c>
      <c r="I19" s="52" t="s">
        <v>1287</v>
      </c>
      <c r="J19" s="52" t="s">
        <v>1288</v>
      </c>
      <c r="K19" s="52" t="s">
        <v>1289</v>
      </c>
    </row>
    <row r="20" spans="2:11" ht="30" customHeight="1">
      <c r="B20" s="20">
        <v>5</v>
      </c>
      <c r="C20" s="51" t="s">
        <v>1194</v>
      </c>
      <c r="D20" s="51" t="s">
        <v>992</v>
      </c>
      <c r="E20" s="51" t="s">
        <v>1290</v>
      </c>
      <c r="F20" s="51" t="s">
        <v>1291</v>
      </c>
      <c r="G20" s="41" t="s">
        <v>1197</v>
      </c>
      <c r="H20" s="51" t="s">
        <v>1071</v>
      </c>
      <c r="I20" s="51" t="s">
        <v>1198</v>
      </c>
      <c r="J20" s="51" t="s">
        <v>515</v>
      </c>
      <c r="K20" s="51" t="s">
        <v>1292</v>
      </c>
    </row>
    <row r="21" spans="2:11" ht="30" customHeight="1">
      <c r="B21" s="21">
        <v>6</v>
      </c>
      <c r="C21" s="52" t="s">
        <v>1200</v>
      </c>
      <c r="D21" s="52" t="s">
        <v>645</v>
      </c>
      <c r="E21" s="52" t="s">
        <v>1293</v>
      </c>
      <c r="F21" s="52" t="s">
        <v>1294</v>
      </c>
      <c r="G21" s="41" t="s">
        <v>517</v>
      </c>
      <c r="H21" s="52" t="s">
        <v>878</v>
      </c>
      <c r="I21" s="52" t="s">
        <v>1203</v>
      </c>
      <c r="J21" s="52" t="s">
        <v>515</v>
      </c>
      <c r="K21" s="52" t="s">
        <v>51</v>
      </c>
    </row>
    <row r="22" spans="2:11" ht="54.75" customHeight="1">
      <c r="B22" s="20">
        <v>7</v>
      </c>
      <c r="C22" s="51" t="s">
        <v>1295</v>
      </c>
      <c r="D22" s="51" t="s">
        <v>1206</v>
      </c>
      <c r="E22" s="51" t="s">
        <v>1296</v>
      </c>
      <c r="F22" s="51" t="s">
        <v>1208</v>
      </c>
      <c r="G22" s="41" t="s">
        <v>517</v>
      </c>
      <c r="H22" s="51" t="s">
        <v>1083</v>
      </c>
      <c r="I22" s="51" t="s">
        <v>1297</v>
      </c>
      <c r="J22" s="51" t="s">
        <v>729</v>
      </c>
      <c r="K22" s="51" t="s">
        <v>1298</v>
      </c>
    </row>
    <row r="23" spans="2:11" ht="30" customHeight="1">
      <c r="B23" s="21">
        <v>8</v>
      </c>
      <c r="C23" s="52" t="s">
        <v>1211</v>
      </c>
      <c r="D23" s="52" t="s">
        <v>51</v>
      </c>
      <c r="E23" s="52" t="s">
        <v>1299</v>
      </c>
      <c r="F23" s="52" t="s">
        <v>51</v>
      </c>
      <c r="G23" s="52" t="s">
        <v>512</v>
      </c>
      <c r="H23" s="52" t="s">
        <v>814</v>
      </c>
      <c r="I23" s="52" t="s">
        <v>33</v>
      </c>
      <c r="J23" s="52" t="s">
        <v>51</v>
      </c>
      <c r="K23" s="52" t="s">
        <v>51</v>
      </c>
    </row>
    <row r="24" spans="2:11" ht="15.75" customHeight="1">
      <c r="B24" s="115" t="s">
        <v>919</v>
      </c>
      <c r="C24" s="115"/>
      <c r="D24" s="115"/>
      <c r="E24" s="115"/>
      <c r="F24" s="115"/>
      <c r="G24" s="115"/>
      <c r="H24" s="115"/>
      <c r="I24" s="115"/>
      <c r="J24" s="115"/>
      <c r="K24" s="115"/>
    </row>
    <row r="26" spans="2:11" ht="19.5" customHeight="1">
      <c r="B26" s="74" t="s">
        <v>920</v>
      </c>
      <c r="C26" s="74"/>
      <c r="D26" s="74"/>
      <c r="E26" s="74"/>
      <c r="F26" s="74"/>
      <c r="G26" s="74"/>
      <c r="H26" s="74"/>
      <c r="I26" s="74"/>
      <c r="J26" s="74"/>
      <c r="K26" s="74"/>
    </row>
    <row r="27" spans="2:11" ht="19.5" customHeight="1">
      <c r="B27" s="133" t="s">
        <v>921</v>
      </c>
      <c r="C27" s="133"/>
      <c r="D27" s="133"/>
      <c r="E27" s="133" t="s">
        <v>922</v>
      </c>
      <c r="F27" s="133"/>
      <c r="G27" s="133"/>
      <c r="H27" s="133"/>
      <c r="I27" s="133" t="s">
        <v>835</v>
      </c>
      <c r="J27" s="133"/>
      <c r="K27" s="133"/>
    </row>
    <row r="28" spans="2:11" ht="18" customHeight="1">
      <c r="B28" s="132" t="s">
        <v>451</v>
      </c>
      <c r="C28" s="132"/>
      <c r="D28" s="132"/>
      <c r="E28" s="132" t="s">
        <v>1300</v>
      </c>
      <c r="F28" s="132"/>
      <c r="G28" s="132"/>
      <c r="H28" s="132"/>
      <c r="I28" s="132" t="s">
        <v>574</v>
      </c>
      <c r="J28" s="132"/>
      <c r="K28" s="132"/>
    </row>
    <row r="29" spans="2:11" ht="18" customHeight="1">
      <c r="B29" s="131" t="s">
        <v>1215</v>
      </c>
      <c r="C29" s="131"/>
      <c r="D29" s="131"/>
      <c r="E29" s="131" t="s">
        <v>1216</v>
      </c>
      <c r="F29" s="131"/>
      <c r="G29" s="131"/>
      <c r="H29" s="131"/>
      <c r="I29" s="131" t="s">
        <v>51</v>
      </c>
      <c r="J29" s="131"/>
      <c r="K29" s="131"/>
    </row>
    <row r="30" spans="2:11" ht="18" customHeight="1">
      <c r="B30" s="132" t="s">
        <v>1217</v>
      </c>
      <c r="C30" s="132"/>
      <c r="D30" s="132"/>
      <c r="E30" s="132" t="s">
        <v>1301</v>
      </c>
      <c r="F30" s="132"/>
      <c r="G30" s="132"/>
      <c r="H30" s="132"/>
      <c r="I30" s="132" t="s">
        <v>645</v>
      </c>
      <c r="J30" s="132"/>
      <c r="K30" s="132"/>
    </row>
    <row r="31" spans="2:11" ht="18" customHeight="1">
      <c r="B31" s="131" t="s">
        <v>547</v>
      </c>
      <c r="C31" s="131"/>
      <c r="D31" s="131"/>
      <c r="E31" s="136" t="s">
        <v>1302</v>
      </c>
      <c r="F31" s="136"/>
      <c r="G31" s="136"/>
      <c r="H31" s="136"/>
      <c r="I31" s="131" t="s">
        <v>1219</v>
      </c>
      <c r="J31" s="131"/>
      <c r="K31" s="131"/>
    </row>
    <row r="32" spans="2:11" ht="18" customHeight="1">
      <c r="B32" s="132" t="s">
        <v>1220</v>
      </c>
      <c r="C32" s="132"/>
      <c r="D32" s="132"/>
      <c r="E32" s="146" t="s">
        <v>1013</v>
      </c>
      <c r="F32" s="146"/>
      <c r="G32" s="146"/>
      <c r="H32" s="146"/>
      <c r="I32" s="132" t="s">
        <v>771</v>
      </c>
      <c r="J32" s="132"/>
      <c r="K32" s="132"/>
    </row>
    <row r="34" spans="2:11" ht="19.5" customHeight="1">
      <c r="B34" s="74" t="s">
        <v>1222</v>
      </c>
      <c r="C34" s="74"/>
      <c r="D34" s="74"/>
      <c r="E34" s="74"/>
      <c r="F34" s="74"/>
      <c r="G34" s="74"/>
      <c r="H34" s="74"/>
      <c r="I34" s="74"/>
      <c r="J34" s="74"/>
      <c r="K34" s="74"/>
    </row>
    <row r="35" spans="2:11" ht="19.5" customHeight="1">
      <c r="B35" s="133" t="s">
        <v>1223</v>
      </c>
      <c r="C35" s="133"/>
      <c r="D35" s="133"/>
      <c r="E35" s="133" t="s">
        <v>1224</v>
      </c>
      <c r="F35" s="133"/>
      <c r="G35" s="133"/>
      <c r="H35" s="133" t="s">
        <v>835</v>
      </c>
      <c r="I35" s="133"/>
      <c r="J35" s="133" t="s">
        <v>1225</v>
      </c>
      <c r="K35" s="133"/>
    </row>
    <row r="36" spans="2:11" ht="18" customHeight="1">
      <c r="B36" s="132" t="s">
        <v>469</v>
      </c>
      <c r="C36" s="132"/>
      <c r="D36" s="132"/>
      <c r="E36" s="132" t="s">
        <v>1226</v>
      </c>
      <c r="F36" s="132"/>
      <c r="G36" s="132"/>
      <c r="H36" s="132" t="s">
        <v>574</v>
      </c>
      <c r="I36" s="132"/>
      <c r="J36" s="132" t="s">
        <v>1227</v>
      </c>
      <c r="K36" s="132"/>
    </row>
    <row r="37" spans="2:11" ht="30" customHeight="1">
      <c r="B37" s="131" t="s">
        <v>1228</v>
      </c>
      <c r="C37" s="131"/>
      <c r="D37" s="131"/>
      <c r="E37" s="136" t="s">
        <v>1229</v>
      </c>
      <c r="F37" s="136"/>
      <c r="G37" s="136"/>
      <c r="H37" s="131" t="s">
        <v>549</v>
      </c>
      <c r="I37" s="131"/>
      <c r="J37" s="131" t="s">
        <v>1230</v>
      </c>
      <c r="K37" s="131"/>
    </row>
    <row r="38" spans="2:11" ht="30" customHeight="1">
      <c r="B38" s="132" t="s">
        <v>1231</v>
      </c>
      <c r="C38" s="132"/>
      <c r="D38" s="132"/>
      <c r="E38" s="132" t="s">
        <v>1232</v>
      </c>
      <c r="F38" s="132"/>
      <c r="G38" s="132"/>
      <c r="H38" s="132" t="s">
        <v>604</v>
      </c>
      <c r="I38" s="132"/>
      <c r="J38" s="132" t="s">
        <v>1233</v>
      </c>
      <c r="K38" s="132"/>
    </row>
    <row r="39" spans="2:11" ht="30" customHeight="1">
      <c r="B39" s="131" t="s">
        <v>1234</v>
      </c>
      <c r="C39" s="131"/>
      <c r="D39" s="131"/>
      <c r="E39" s="131" t="s">
        <v>1235</v>
      </c>
      <c r="F39" s="131"/>
      <c r="G39" s="131"/>
      <c r="H39" s="131" t="s">
        <v>1236</v>
      </c>
      <c r="I39" s="131"/>
      <c r="J39" s="136" t="s">
        <v>1237</v>
      </c>
      <c r="K39" s="136"/>
    </row>
    <row r="40" spans="2:11" ht="30" customHeight="1">
      <c r="B40" s="132" t="s">
        <v>473</v>
      </c>
      <c r="C40" s="132"/>
      <c r="D40" s="132"/>
      <c r="E40" s="132" t="s">
        <v>1238</v>
      </c>
      <c r="F40" s="132"/>
      <c r="G40" s="132"/>
      <c r="H40" s="132" t="s">
        <v>620</v>
      </c>
      <c r="I40" s="132"/>
      <c r="J40" s="135" t="s">
        <v>1239</v>
      </c>
      <c r="K40" s="135"/>
    </row>
    <row r="41" spans="2:11" ht="30" customHeight="1">
      <c r="B41" s="131" t="s">
        <v>474</v>
      </c>
      <c r="C41" s="131"/>
      <c r="D41" s="131"/>
      <c r="E41" s="131" t="s">
        <v>1240</v>
      </c>
      <c r="F41" s="131"/>
      <c r="G41" s="131"/>
      <c r="H41" s="131" t="s">
        <v>1241</v>
      </c>
      <c r="I41" s="131"/>
      <c r="J41" s="131" t="s">
        <v>1242</v>
      </c>
      <c r="K41" s="131"/>
    </row>
    <row r="42" spans="2:11" ht="30" customHeight="1">
      <c r="B42" s="132" t="s">
        <v>475</v>
      </c>
      <c r="C42" s="132"/>
      <c r="D42" s="132"/>
      <c r="E42" s="132" t="s">
        <v>1243</v>
      </c>
      <c r="F42" s="132"/>
      <c r="G42" s="132"/>
      <c r="H42" s="132" t="s">
        <v>771</v>
      </c>
      <c r="I42" s="132"/>
      <c r="J42" s="146" t="s">
        <v>1013</v>
      </c>
      <c r="K42" s="146"/>
    </row>
    <row r="44" spans="2:11" ht="19.5" customHeight="1">
      <c r="B44" s="74" t="s">
        <v>1244</v>
      </c>
      <c r="C44" s="74"/>
      <c r="D44" s="74"/>
      <c r="E44" s="74"/>
      <c r="F44" s="74"/>
      <c r="G44" s="74"/>
      <c r="H44" s="74"/>
      <c r="I44" s="74"/>
      <c r="J44" s="74"/>
      <c r="K44" s="74"/>
    </row>
    <row r="45" spans="2:11" ht="18" customHeight="1">
      <c r="B45" s="130" t="s">
        <v>1245</v>
      </c>
      <c r="C45" s="130"/>
      <c r="D45" s="130"/>
      <c r="E45" s="130"/>
      <c r="F45" s="130"/>
      <c r="G45" s="130"/>
      <c r="H45" s="130"/>
      <c r="I45" s="130"/>
      <c r="J45" s="130"/>
      <c r="K45" s="130"/>
    </row>
    <row r="46" spans="2:11" ht="18" customHeight="1">
      <c r="B46" s="130" t="s">
        <v>1246</v>
      </c>
      <c r="C46" s="130"/>
      <c r="D46" s="130"/>
      <c r="E46" s="130"/>
      <c r="F46" s="130"/>
      <c r="G46" s="130"/>
      <c r="H46" s="130"/>
      <c r="I46" s="130"/>
      <c r="J46" s="130"/>
      <c r="K46" s="130"/>
    </row>
    <row r="47" spans="2:11" ht="18" customHeight="1">
      <c r="B47" s="72" t="s">
        <v>1247</v>
      </c>
      <c r="C47" s="72"/>
      <c r="D47" s="72"/>
      <c r="E47" s="72"/>
      <c r="F47" s="72"/>
      <c r="G47" s="72"/>
      <c r="H47" s="72"/>
      <c r="I47" s="72"/>
      <c r="J47" s="72"/>
      <c r="K47" s="72"/>
    </row>
    <row r="48" spans="2:11" ht="18" customHeight="1">
      <c r="B48" s="130" t="s">
        <v>1248</v>
      </c>
      <c r="C48" s="130"/>
      <c r="D48" s="130"/>
      <c r="E48" s="130"/>
      <c r="F48" s="130"/>
      <c r="G48" s="130"/>
      <c r="H48" s="130"/>
      <c r="I48" s="130"/>
      <c r="J48" s="130"/>
      <c r="K48" s="130"/>
    </row>
    <row r="49" spans="2:11" ht="18" customHeight="1">
      <c r="B49" s="130" t="s">
        <v>1249</v>
      </c>
      <c r="C49" s="130"/>
      <c r="D49" s="130"/>
      <c r="E49" s="130"/>
      <c r="F49" s="130"/>
      <c r="G49" s="130"/>
      <c r="H49" s="130"/>
      <c r="I49" s="130"/>
      <c r="J49" s="130"/>
      <c r="K49" s="130"/>
    </row>
    <row r="50" spans="2:11" ht="18" customHeight="1">
      <c r="B50" s="72" t="s">
        <v>1250</v>
      </c>
      <c r="C50" s="72"/>
      <c r="D50" s="72"/>
      <c r="E50" s="72"/>
      <c r="F50" s="72"/>
      <c r="G50" s="72"/>
      <c r="H50" s="72"/>
      <c r="I50" s="72"/>
      <c r="J50" s="72"/>
      <c r="K50" s="72"/>
    </row>
    <row r="51" spans="2:11" ht="18" customHeight="1">
      <c r="B51" s="72" t="s">
        <v>1251</v>
      </c>
      <c r="C51" s="72"/>
      <c r="D51" s="72"/>
      <c r="E51" s="72"/>
      <c r="F51" s="72"/>
      <c r="G51" s="72"/>
      <c r="H51" s="72"/>
      <c r="I51" s="72"/>
      <c r="J51" s="72"/>
      <c r="K51" s="72"/>
    </row>
    <row r="53" spans="2:11" ht="19.5" customHeight="1">
      <c r="B53" s="74" t="s">
        <v>1024</v>
      </c>
      <c r="C53" s="74"/>
      <c r="D53" s="74"/>
      <c r="E53" s="74"/>
      <c r="F53" s="74"/>
      <c r="G53" s="74"/>
      <c r="H53" s="74"/>
      <c r="I53" s="74"/>
      <c r="J53" s="74"/>
      <c r="K53" s="74"/>
    </row>
    <row r="54" spans="2:11" ht="18" customHeight="1">
      <c r="B54" s="72" t="s">
        <v>1303</v>
      </c>
      <c r="C54" s="72"/>
      <c r="D54" s="72"/>
      <c r="E54" s="72"/>
      <c r="F54" s="72"/>
      <c r="G54" s="72"/>
      <c r="H54" s="72"/>
      <c r="I54" s="72"/>
      <c r="J54" s="72"/>
      <c r="K54" s="72"/>
    </row>
    <row r="55" spans="2:11" ht="18" customHeight="1">
      <c r="B55" s="72" t="s">
        <v>1252</v>
      </c>
      <c r="C55" s="72"/>
      <c r="D55" s="72"/>
      <c r="E55" s="72"/>
      <c r="F55" s="72"/>
      <c r="G55" s="72"/>
      <c r="H55" s="72"/>
      <c r="I55" s="72"/>
      <c r="J55" s="72"/>
      <c r="K55" s="72"/>
    </row>
    <row r="56" spans="2:11" ht="18" customHeight="1">
      <c r="B56" s="72" t="s">
        <v>1304</v>
      </c>
      <c r="C56" s="72"/>
      <c r="D56" s="72"/>
      <c r="E56" s="72"/>
      <c r="F56" s="72"/>
      <c r="G56" s="72"/>
      <c r="H56" s="72"/>
      <c r="I56" s="72"/>
      <c r="J56" s="72"/>
      <c r="K56" s="72"/>
    </row>
    <row r="57" spans="2:11" ht="18" customHeight="1">
      <c r="B57" s="72" t="s">
        <v>1305</v>
      </c>
      <c r="C57" s="72"/>
      <c r="D57" s="72"/>
      <c r="E57" s="72"/>
      <c r="F57" s="72"/>
      <c r="G57" s="72"/>
      <c r="H57" s="72"/>
      <c r="I57" s="72"/>
      <c r="J57" s="72"/>
      <c r="K57" s="72"/>
    </row>
    <row r="58" spans="2:11" ht="18" customHeight="1">
      <c r="B58" s="72" t="s">
        <v>1306</v>
      </c>
      <c r="C58" s="72"/>
      <c r="D58" s="72"/>
      <c r="E58" s="72"/>
      <c r="F58" s="72"/>
      <c r="G58" s="72"/>
      <c r="H58" s="72"/>
      <c r="I58" s="72"/>
      <c r="J58" s="72"/>
      <c r="K58" s="72"/>
    </row>
    <row r="59" spans="2:11" ht="18" customHeight="1">
      <c r="B59" s="72" t="s">
        <v>1307</v>
      </c>
      <c r="C59" s="72"/>
      <c r="D59" s="72"/>
      <c r="E59" s="72"/>
      <c r="F59" s="72"/>
      <c r="G59" s="72"/>
      <c r="H59" s="72"/>
      <c r="I59" s="72"/>
      <c r="J59" s="72"/>
      <c r="K59" s="72"/>
    </row>
    <row r="61" spans="2:11" ht="19.5" customHeight="1">
      <c r="B61" s="74" t="s">
        <v>936</v>
      </c>
      <c r="C61" s="74"/>
      <c r="D61" s="74"/>
      <c r="E61" s="74"/>
      <c r="F61" s="74"/>
      <c r="G61" s="74"/>
      <c r="H61" s="74"/>
      <c r="I61" s="74"/>
      <c r="J61" s="74"/>
      <c r="K61" s="74"/>
    </row>
    <row r="62" spans="2:11" ht="18" customHeight="1">
      <c r="B62" s="72" t="s">
        <v>1308</v>
      </c>
      <c r="C62" s="72"/>
      <c r="D62" s="72"/>
      <c r="E62" s="72"/>
      <c r="F62" s="72"/>
      <c r="G62" s="72"/>
      <c r="H62" s="72"/>
      <c r="I62" s="72"/>
      <c r="J62" s="72"/>
      <c r="K62" s="72"/>
    </row>
    <row r="63" spans="2:11" ht="18" customHeight="1">
      <c r="B63" s="72" t="s">
        <v>1309</v>
      </c>
      <c r="C63" s="72"/>
      <c r="D63" s="72"/>
      <c r="E63" s="72"/>
      <c r="F63" s="72"/>
      <c r="G63" s="72"/>
      <c r="H63" s="72"/>
      <c r="I63" s="72"/>
      <c r="J63" s="72"/>
      <c r="K63" s="72"/>
    </row>
    <row r="64" spans="2:11" ht="18" customHeight="1">
      <c r="B64" s="72" t="s">
        <v>1310</v>
      </c>
      <c r="C64" s="72"/>
      <c r="D64" s="72"/>
      <c r="E64" s="72"/>
      <c r="F64" s="72"/>
      <c r="G64" s="72"/>
      <c r="H64" s="72"/>
      <c r="I64" s="72"/>
      <c r="J64" s="72"/>
      <c r="K64" s="72"/>
    </row>
    <row r="65" spans="2:11" ht="18" customHeight="1">
      <c r="B65" s="72" t="s">
        <v>1311</v>
      </c>
      <c r="C65" s="72"/>
      <c r="D65" s="72"/>
      <c r="E65" s="72"/>
      <c r="F65" s="72"/>
      <c r="G65" s="72"/>
      <c r="H65" s="72"/>
      <c r="I65" s="72"/>
      <c r="J65" s="72"/>
      <c r="K65" s="72"/>
    </row>
    <row r="67" spans="2:11" ht="19.5" customHeight="1">
      <c r="B67" s="74" t="s">
        <v>942</v>
      </c>
      <c r="C67" s="74"/>
      <c r="D67" s="74"/>
      <c r="E67" s="74"/>
      <c r="F67" s="74"/>
      <c r="G67" s="74"/>
      <c r="H67" s="74"/>
      <c r="I67" s="74"/>
      <c r="J67" s="74"/>
      <c r="K67" s="74"/>
    </row>
    <row r="68" spans="2:11" ht="44.25" customHeight="1">
      <c r="B68" s="84" t="s">
        <v>943</v>
      </c>
      <c r="C68" s="84"/>
      <c r="D68" s="84"/>
      <c r="E68" s="84"/>
      <c r="F68" s="84"/>
      <c r="G68" s="84"/>
      <c r="H68" s="84"/>
      <c r="I68" s="84"/>
      <c r="J68" s="84"/>
      <c r="K68" s="84"/>
    </row>
    <row r="69" spans="2:11" ht="31.5" customHeight="1">
      <c r="B69" s="147" t="s">
        <v>944</v>
      </c>
      <c r="C69" s="147"/>
      <c r="D69" s="147"/>
      <c r="E69" s="147"/>
      <c r="F69" s="147"/>
      <c r="G69" s="147"/>
      <c r="H69" s="147"/>
      <c r="I69" s="147"/>
      <c r="J69" s="147"/>
      <c r="K69" s="147"/>
    </row>
    <row r="70" spans="2:11" ht="19.5" customHeight="1">
      <c r="B70" s="129" t="s">
        <v>945</v>
      </c>
      <c r="C70" s="129"/>
      <c r="D70" s="129"/>
      <c r="E70" s="129"/>
      <c r="F70" s="129" t="s">
        <v>946</v>
      </c>
      <c r="G70" s="129"/>
      <c r="H70" s="129"/>
    </row>
    <row r="72" spans="2:11" ht="19.5" customHeight="1">
      <c r="B72" s="74" t="s">
        <v>947</v>
      </c>
      <c r="C72" s="74"/>
      <c r="D72" s="74"/>
      <c r="E72" s="74"/>
      <c r="F72" s="74"/>
      <c r="G72" s="74"/>
      <c r="H72" s="74"/>
      <c r="I72" s="74"/>
      <c r="J72" s="74"/>
      <c r="K72" s="74"/>
    </row>
    <row r="73" spans="2:11" ht="18" customHeight="1">
      <c r="B73" s="72" t="s">
        <v>1312</v>
      </c>
      <c r="C73" s="72"/>
      <c r="D73" s="72"/>
      <c r="E73" s="72"/>
      <c r="F73" s="72"/>
      <c r="G73" s="72"/>
      <c r="H73" s="72"/>
      <c r="I73" s="72"/>
      <c r="J73" s="72"/>
      <c r="K73" s="72"/>
    </row>
    <row r="74" spans="2:11" ht="18" customHeight="1">
      <c r="B74" s="72" t="s">
        <v>1313</v>
      </c>
      <c r="C74" s="72"/>
      <c r="D74" s="72"/>
      <c r="E74" s="72"/>
      <c r="F74" s="72"/>
      <c r="G74" s="72"/>
      <c r="H74" s="72"/>
      <c r="I74" s="72"/>
      <c r="J74" s="72"/>
      <c r="K74" s="72"/>
    </row>
    <row r="75" spans="2:11" ht="18" customHeight="1">
      <c r="B75" s="72" t="s">
        <v>1314</v>
      </c>
      <c r="C75" s="72"/>
      <c r="D75" s="72"/>
      <c r="E75" s="72"/>
      <c r="F75" s="72"/>
      <c r="G75" s="72"/>
      <c r="H75" s="72"/>
      <c r="I75" s="72"/>
      <c r="J75" s="72"/>
      <c r="K75" s="72"/>
    </row>
    <row r="77" spans="2:11" ht="15.75" customHeight="1">
      <c r="B77" s="73" t="s">
        <v>132</v>
      </c>
      <c r="C77" s="73"/>
      <c r="D77" s="73"/>
      <c r="E77" s="73"/>
      <c r="F77" s="73"/>
      <c r="G77" s="73"/>
      <c r="H77" s="73"/>
      <c r="I77" s="73"/>
      <c r="J77" s="73"/>
      <c r="K77" s="73"/>
    </row>
  </sheetData>
  <sheetProtection formatColumns="0" formatRows="0"/>
  <mergeCells count="93">
    <mergeCell ref="B1:K1"/>
    <mergeCell ref="B2:K2"/>
    <mergeCell ref="B5:K5"/>
    <mergeCell ref="B7:K7"/>
    <mergeCell ref="B8:K8"/>
    <mergeCell ref="B9:K9"/>
    <mergeCell ref="B10:K10"/>
    <mergeCell ref="B11:K11"/>
    <mergeCell ref="B12:K12"/>
    <mergeCell ref="B14:K14"/>
    <mergeCell ref="B24:K24"/>
    <mergeCell ref="B26:K26"/>
    <mergeCell ref="B27:D27"/>
    <mergeCell ref="E27:H27"/>
    <mergeCell ref="I27:K27"/>
    <mergeCell ref="B28:D28"/>
    <mergeCell ref="E28:H28"/>
    <mergeCell ref="I28:K28"/>
    <mergeCell ref="B29:D29"/>
    <mergeCell ref="E29:H29"/>
    <mergeCell ref="I29:K29"/>
    <mergeCell ref="B30:D30"/>
    <mergeCell ref="E30:H30"/>
    <mergeCell ref="I30:K30"/>
    <mergeCell ref="B31:D31"/>
    <mergeCell ref="E31:H31"/>
    <mergeCell ref="I31:K31"/>
    <mergeCell ref="B32:D32"/>
    <mergeCell ref="E32:H32"/>
    <mergeCell ref="I32:K32"/>
    <mergeCell ref="B34:K34"/>
    <mergeCell ref="B35:D35"/>
    <mergeCell ref="E35:G35"/>
    <mergeCell ref="H35:I35"/>
    <mergeCell ref="J35:K35"/>
    <mergeCell ref="B36:D36"/>
    <mergeCell ref="E36:G36"/>
    <mergeCell ref="H36:I36"/>
    <mergeCell ref="J36:K36"/>
    <mergeCell ref="B37:D37"/>
    <mergeCell ref="E37:G37"/>
    <mergeCell ref="H37:I37"/>
    <mergeCell ref="J37:K37"/>
    <mergeCell ref="B38:D38"/>
    <mergeCell ref="E38:G38"/>
    <mergeCell ref="H38:I38"/>
    <mergeCell ref="J38:K38"/>
    <mergeCell ref="B39:D39"/>
    <mergeCell ref="E39:G39"/>
    <mergeCell ref="H39:I39"/>
    <mergeCell ref="J39:K39"/>
    <mergeCell ref="B40:D40"/>
    <mergeCell ref="E40:G40"/>
    <mergeCell ref="H40:I40"/>
    <mergeCell ref="J40:K40"/>
    <mergeCell ref="B41:D41"/>
    <mergeCell ref="E41:G41"/>
    <mergeCell ref="H41:I41"/>
    <mergeCell ref="J41:K41"/>
    <mergeCell ref="B42:D42"/>
    <mergeCell ref="E42:G42"/>
    <mergeCell ref="H42:I42"/>
    <mergeCell ref="J42:K42"/>
    <mergeCell ref="B44:K44"/>
    <mergeCell ref="B45:K45"/>
    <mergeCell ref="B46:K46"/>
    <mergeCell ref="B47:K47"/>
    <mergeCell ref="B48:K48"/>
    <mergeCell ref="B49:K49"/>
    <mergeCell ref="B50:K50"/>
    <mergeCell ref="B51:K51"/>
    <mergeCell ref="B53:K53"/>
    <mergeCell ref="B54:K54"/>
    <mergeCell ref="B55:K55"/>
    <mergeCell ref="B56:K56"/>
    <mergeCell ref="B57:K57"/>
    <mergeCell ref="B58:K58"/>
    <mergeCell ref="B59:K59"/>
    <mergeCell ref="B61:K61"/>
    <mergeCell ref="B62:K62"/>
    <mergeCell ref="B63:K63"/>
    <mergeCell ref="B64:K64"/>
    <mergeCell ref="B65:K65"/>
    <mergeCell ref="B67:K67"/>
    <mergeCell ref="B73:K73"/>
    <mergeCell ref="B74:K74"/>
    <mergeCell ref="B75:K75"/>
    <mergeCell ref="B77:K77"/>
    <mergeCell ref="B68:K68"/>
    <mergeCell ref="B69:K69"/>
    <mergeCell ref="B70:E70"/>
    <mergeCell ref="F70:H70"/>
    <mergeCell ref="B72:K72"/>
  </mergeCells>
  <hyperlinks>
    <hyperlink ref="C3" location="'START HERE'!A1" display="◄ Start Here" xr:uid="{00000000-0004-0000-0A00-000000000000}"/>
    <hyperlink ref="D3" location="'INVESTOR QUESTIONNAIRE'!A1" display="Questionnaire" xr:uid="{00000000-0004-0000-0A00-000001000000}"/>
    <hyperlink ref="F3" location="'YOUR INVESTMENT ROUTE'!A1" display="Your Route" xr:uid="{00000000-0004-0000-0A00-000002000000}"/>
    <hyperlink ref="G3" location="'MASTER DECISION TREE'!A1" display="Decision Tree" xr:uid="{00000000-0004-0000-0A00-000003000000}"/>
    <hyperlink ref="I3" location="'GO-LIVE CHECKLIST'!A1" display="Go-Live Checklist" xr:uid="{00000000-0004-0000-0A00-000004000000}"/>
    <hyperlink ref="J3" location="'LEGAL BASIS'!A1" display="Legal Basis" xr:uid="{00000000-0004-0000-0A00-000005000000}"/>
    <hyperlink ref="B70" location="'GO-LIVE CHECKLIST'!A1" display="►  Go to GO-LIVE CHECKLIST" xr:uid="{00000000-0004-0000-0A00-000006000000}"/>
    <hyperlink ref="F70" location="'SECTOR LICENCES'!A1" display="►  Go to SECTOR LICENCES" xr:uid="{00000000-0004-0000-0A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496B0"/>
    <pageSetUpPr fitToPage="1"/>
  </sheetPr>
  <dimension ref="A1:L54"/>
  <sheetViews>
    <sheetView showGridLines="0" zoomScaleNormal="100" workbookViewId="0">
      <pane ySplit="4" topLeftCell="A21" activePane="bottomLeft" state="frozen"/>
      <selection pane="bottomLeft"/>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75" t="s">
        <v>1315</v>
      </c>
      <c r="C1" s="75"/>
      <c r="D1" s="75"/>
      <c r="E1" s="75"/>
      <c r="F1" s="75"/>
      <c r="G1" s="75"/>
      <c r="H1" s="75"/>
      <c r="I1" s="75"/>
      <c r="J1" s="75"/>
      <c r="K1" s="75"/>
      <c r="L1" s="1"/>
    </row>
    <row r="2" spans="1:12" ht="18" customHeight="1">
      <c r="A2" s="1"/>
      <c r="B2" s="76" t="s">
        <v>1316</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1317</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72" t="s">
        <v>1318</v>
      </c>
      <c r="C8" s="72"/>
      <c r="D8" s="72"/>
      <c r="E8" s="72"/>
      <c r="F8" s="72"/>
      <c r="G8" s="72"/>
      <c r="H8" s="72"/>
      <c r="I8" s="72"/>
      <c r="J8" s="72"/>
      <c r="K8" s="72"/>
    </row>
    <row r="9" spans="1:12" ht="18" customHeight="1">
      <c r="B9" s="72" t="s">
        <v>1319</v>
      </c>
      <c r="C9" s="72"/>
      <c r="D9" s="72"/>
      <c r="E9" s="72"/>
      <c r="F9" s="72"/>
      <c r="G9" s="72"/>
      <c r="H9" s="72"/>
      <c r="I9" s="72"/>
      <c r="J9" s="72"/>
      <c r="K9" s="72"/>
    </row>
    <row r="10" spans="1:12" ht="30.75" customHeight="1">
      <c r="B10" s="130" t="s">
        <v>1320</v>
      </c>
      <c r="C10" s="130"/>
      <c r="D10" s="130"/>
      <c r="E10" s="130"/>
      <c r="F10" s="130"/>
      <c r="G10" s="130"/>
      <c r="H10" s="130"/>
      <c r="I10" s="130"/>
      <c r="J10" s="130"/>
      <c r="K10" s="130"/>
    </row>
    <row r="12" spans="1:12" ht="19.5" customHeight="1">
      <c r="B12" s="74" t="s">
        <v>832</v>
      </c>
      <c r="C12" s="74"/>
      <c r="D12" s="74"/>
      <c r="E12" s="74"/>
      <c r="F12" s="74"/>
      <c r="G12" s="74"/>
      <c r="H12" s="74"/>
      <c r="I12" s="74"/>
      <c r="J12" s="74"/>
      <c r="K12" s="74"/>
    </row>
    <row r="13" spans="1:12" ht="30" customHeight="1">
      <c r="B13" s="50" t="s">
        <v>833</v>
      </c>
      <c r="C13" s="50" t="s">
        <v>834</v>
      </c>
      <c r="D13" s="50" t="s">
        <v>835</v>
      </c>
      <c r="E13" s="50" t="s">
        <v>836</v>
      </c>
      <c r="F13" s="50" t="s">
        <v>837</v>
      </c>
      <c r="G13" s="50" t="s">
        <v>838</v>
      </c>
      <c r="H13" s="50" t="s">
        <v>839</v>
      </c>
      <c r="I13" s="50" t="s">
        <v>840</v>
      </c>
      <c r="J13" s="50" t="s">
        <v>841</v>
      </c>
      <c r="K13" s="50" t="s">
        <v>842</v>
      </c>
    </row>
    <row r="14" spans="1:12" ht="54.75" customHeight="1">
      <c r="B14" s="20">
        <v>1</v>
      </c>
      <c r="C14" s="51" t="s">
        <v>1321</v>
      </c>
      <c r="D14" s="51" t="s">
        <v>959</v>
      </c>
      <c r="E14" s="51" t="s">
        <v>1322</v>
      </c>
      <c r="F14" s="51" t="s">
        <v>1323</v>
      </c>
      <c r="G14" s="51" t="s">
        <v>512</v>
      </c>
      <c r="H14" s="51" t="s">
        <v>514</v>
      </c>
      <c r="I14" s="51" t="s">
        <v>1274</v>
      </c>
      <c r="J14" s="51" t="s">
        <v>515</v>
      </c>
      <c r="K14" s="51" t="s">
        <v>1324</v>
      </c>
    </row>
    <row r="15" spans="1:12" ht="42" customHeight="1">
      <c r="B15" s="21">
        <v>2</v>
      </c>
      <c r="C15" s="52" t="s">
        <v>1325</v>
      </c>
      <c r="D15" s="52" t="s">
        <v>959</v>
      </c>
      <c r="E15" s="52" t="s">
        <v>1326</v>
      </c>
      <c r="F15" s="52" t="s">
        <v>1327</v>
      </c>
      <c r="G15" s="52" t="s">
        <v>512</v>
      </c>
      <c r="H15" s="52" t="s">
        <v>853</v>
      </c>
      <c r="I15" s="52" t="s">
        <v>1328</v>
      </c>
      <c r="J15" s="52" t="s">
        <v>515</v>
      </c>
      <c r="K15" s="41" t="s">
        <v>1013</v>
      </c>
    </row>
    <row r="16" spans="1:12" ht="30" customHeight="1">
      <c r="B16" s="20">
        <v>3</v>
      </c>
      <c r="C16" s="51" t="s">
        <v>1329</v>
      </c>
      <c r="D16" s="51" t="s">
        <v>959</v>
      </c>
      <c r="E16" s="51" t="s">
        <v>1330</v>
      </c>
      <c r="F16" s="51" t="s">
        <v>51</v>
      </c>
      <c r="G16" s="51" t="s">
        <v>512</v>
      </c>
      <c r="H16" s="51" t="s">
        <v>859</v>
      </c>
      <c r="I16" s="51" t="s">
        <v>1331</v>
      </c>
      <c r="J16" s="51" t="s">
        <v>515</v>
      </c>
      <c r="K16" s="51" t="s">
        <v>1332</v>
      </c>
    </row>
    <row r="17" spans="2:11" ht="30" customHeight="1">
      <c r="B17" s="21">
        <v>4</v>
      </c>
      <c r="C17" s="52" t="s">
        <v>1333</v>
      </c>
      <c r="D17" s="52" t="s">
        <v>51</v>
      </c>
      <c r="E17" s="52" t="s">
        <v>1334</v>
      </c>
      <c r="F17" s="52" t="s">
        <v>1335</v>
      </c>
      <c r="G17" s="52" t="s">
        <v>512</v>
      </c>
      <c r="H17" s="52" t="s">
        <v>1336</v>
      </c>
      <c r="I17" s="52" t="s">
        <v>1282</v>
      </c>
      <c r="J17" s="52" t="s">
        <v>515</v>
      </c>
      <c r="K17" s="52" t="s">
        <v>1337</v>
      </c>
    </row>
    <row r="18" spans="2:11" ht="54.75" customHeight="1">
      <c r="B18" s="20">
        <v>5</v>
      </c>
      <c r="C18" s="51" t="s">
        <v>1338</v>
      </c>
      <c r="D18" s="51" t="s">
        <v>1339</v>
      </c>
      <c r="E18" s="51" t="s">
        <v>1340</v>
      </c>
      <c r="F18" s="53" t="s">
        <v>1341</v>
      </c>
      <c r="G18" s="41" t="s">
        <v>517</v>
      </c>
      <c r="H18" s="51" t="s">
        <v>1071</v>
      </c>
      <c r="I18" s="51" t="s">
        <v>1342</v>
      </c>
      <c r="J18" s="51" t="s">
        <v>559</v>
      </c>
      <c r="K18" s="51" t="s">
        <v>1343</v>
      </c>
    </row>
    <row r="19" spans="2:11" ht="42" customHeight="1">
      <c r="B19" s="21">
        <v>6</v>
      </c>
      <c r="C19" s="52" t="s">
        <v>1344</v>
      </c>
      <c r="D19" s="52" t="s">
        <v>1345</v>
      </c>
      <c r="E19" s="52" t="s">
        <v>1346</v>
      </c>
      <c r="F19" s="52" t="s">
        <v>1347</v>
      </c>
      <c r="G19" s="41" t="s">
        <v>517</v>
      </c>
      <c r="H19" s="52" t="s">
        <v>878</v>
      </c>
      <c r="I19" s="52" t="s">
        <v>1348</v>
      </c>
      <c r="J19" s="52" t="s">
        <v>729</v>
      </c>
      <c r="K19" s="54" t="s">
        <v>1349</v>
      </c>
    </row>
    <row r="20" spans="2:11" ht="30" customHeight="1">
      <c r="B20" s="20">
        <v>7</v>
      </c>
      <c r="C20" s="51" t="s">
        <v>1350</v>
      </c>
      <c r="D20" s="51" t="s">
        <v>771</v>
      </c>
      <c r="E20" s="51" t="s">
        <v>1351</v>
      </c>
      <c r="F20" s="51" t="s">
        <v>905</v>
      </c>
      <c r="G20" s="41" t="s">
        <v>517</v>
      </c>
      <c r="H20" s="51" t="s">
        <v>995</v>
      </c>
      <c r="I20" s="51" t="s">
        <v>1352</v>
      </c>
      <c r="J20" s="51" t="s">
        <v>559</v>
      </c>
      <c r="K20" s="51" t="s">
        <v>1353</v>
      </c>
    </row>
    <row r="21" spans="2:11" ht="42" customHeight="1">
      <c r="B21" s="21">
        <v>8</v>
      </c>
      <c r="C21" s="52" t="s">
        <v>1354</v>
      </c>
      <c r="D21" s="52" t="s">
        <v>51</v>
      </c>
      <c r="E21" s="52" t="s">
        <v>104</v>
      </c>
      <c r="F21" s="52" t="s">
        <v>51</v>
      </c>
      <c r="G21" s="52" t="s">
        <v>512</v>
      </c>
      <c r="H21" s="52" t="s">
        <v>814</v>
      </c>
      <c r="I21" s="52" t="s">
        <v>33</v>
      </c>
      <c r="J21" s="52" t="s">
        <v>51</v>
      </c>
      <c r="K21" s="52" t="s">
        <v>1355</v>
      </c>
    </row>
    <row r="22" spans="2:11" ht="15.75" customHeight="1">
      <c r="B22" s="115" t="s">
        <v>919</v>
      </c>
      <c r="C22" s="115"/>
      <c r="D22" s="115"/>
      <c r="E22" s="115"/>
      <c r="F22" s="115"/>
      <c r="G22" s="115"/>
      <c r="H22" s="115"/>
      <c r="I22" s="115"/>
      <c r="J22" s="115"/>
      <c r="K22" s="115"/>
    </row>
    <row r="24" spans="2:11" ht="19.5" customHeight="1">
      <c r="B24" s="74" t="s">
        <v>920</v>
      </c>
      <c r="C24" s="74"/>
      <c r="D24" s="74"/>
      <c r="E24" s="74"/>
      <c r="F24" s="74"/>
      <c r="G24" s="74"/>
      <c r="H24" s="74"/>
      <c r="I24" s="74"/>
      <c r="J24" s="74"/>
      <c r="K24" s="74"/>
    </row>
    <row r="25" spans="2:11" ht="19.5" customHeight="1">
      <c r="B25" s="133" t="s">
        <v>921</v>
      </c>
      <c r="C25" s="133"/>
      <c r="D25" s="133"/>
      <c r="E25" s="133" t="s">
        <v>922</v>
      </c>
      <c r="F25" s="133"/>
      <c r="G25" s="133"/>
      <c r="H25" s="133"/>
      <c r="I25" s="133" t="s">
        <v>835</v>
      </c>
      <c r="J25" s="133"/>
      <c r="K25" s="133"/>
    </row>
    <row r="26" spans="2:11" ht="18" customHeight="1">
      <c r="B26" s="132" t="s">
        <v>1356</v>
      </c>
      <c r="C26" s="132"/>
      <c r="D26" s="132"/>
      <c r="E26" s="132" t="s">
        <v>1357</v>
      </c>
      <c r="F26" s="132"/>
      <c r="G26" s="132"/>
      <c r="H26" s="132"/>
      <c r="I26" s="135" t="s">
        <v>1358</v>
      </c>
      <c r="J26" s="135"/>
      <c r="K26" s="135"/>
    </row>
    <row r="27" spans="2:11" ht="18" customHeight="1">
      <c r="B27" s="131" t="s">
        <v>1359</v>
      </c>
      <c r="C27" s="131"/>
      <c r="D27" s="131"/>
      <c r="E27" s="131" t="s">
        <v>1357</v>
      </c>
      <c r="F27" s="131"/>
      <c r="G27" s="131"/>
      <c r="H27" s="131"/>
      <c r="I27" s="131" t="s">
        <v>574</v>
      </c>
      <c r="J27" s="131"/>
      <c r="K27" s="131"/>
    </row>
    <row r="28" spans="2:11" ht="18" customHeight="1">
      <c r="B28" s="132" t="s">
        <v>425</v>
      </c>
      <c r="C28" s="132"/>
      <c r="D28" s="132"/>
      <c r="E28" s="132" t="s">
        <v>1360</v>
      </c>
      <c r="F28" s="132"/>
      <c r="G28" s="132"/>
      <c r="H28" s="132"/>
      <c r="I28" s="132" t="s">
        <v>645</v>
      </c>
      <c r="J28" s="132"/>
      <c r="K28" s="132"/>
    </row>
    <row r="29" spans="2:11" ht="18" customHeight="1">
      <c r="B29" s="131" t="s">
        <v>1361</v>
      </c>
      <c r="C29" s="131"/>
      <c r="D29" s="131"/>
      <c r="E29" s="131" t="s">
        <v>1362</v>
      </c>
      <c r="F29" s="131"/>
      <c r="G29" s="131"/>
      <c r="H29" s="131"/>
      <c r="I29" s="131" t="s">
        <v>1363</v>
      </c>
      <c r="J29" s="131"/>
      <c r="K29" s="131"/>
    </row>
    <row r="30" spans="2:11" ht="18" customHeight="1">
      <c r="B30" s="132" t="s">
        <v>903</v>
      </c>
      <c r="C30" s="132"/>
      <c r="D30" s="132"/>
      <c r="E30" s="132" t="s">
        <v>1364</v>
      </c>
      <c r="F30" s="132"/>
      <c r="G30" s="132"/>
      <c r="H30" s="132"/>
      <c r="I30" s="132" t="s">
        <v>771</v>
      </c>
      <c r="J30" s="132"/>
      <c r="K30" s="132"/>
    </row>
    <row r="32" spans="2:11" ht="19.5" customHeight="1">
      <c r="B32" s="74" t="s">
        <v>1024</v>
      </c>
      <c r="C32" s="74"/>
      <c r="D32" s="74"/>
      <c r="E32" s="74"/>
      <c r="F32" s="74"/>
      <c r="G32" s="74"/>
      <c r="H32" s="74"/>
      <c r="I32" s="74"/>
      <c r="J32" s="74"/>
      <c r="K32" s="74"/>
    </row>
    <row r="33" spans="2:11" ht="18" customHeight="1">
      <c r="B33" s="72" t="s">
        <v>1365</v>
      </c>
      <c r="C33" s="72"/>
      <c r="D33" s="72"/>
      <c r="E33" s="72"/>
      <c r="F33" s="72"/>
      <c r="G33" s="72"/>
      <c r="H33" s="72"/>
      <c r="I33" s="72"/>
      <c r="J33" s="72"/>
      <c r="K33" s="72"/>
    </row>
    <row r="34" spans="2:11" ht="18" customHeight="1">
      <c r="B34" s="72" t="s">
        <v>1366</v>
      </c>
      <c r="C34" s="72"/>
      <c r="D34" s="72"/>
      <c r="E34" s="72"/>
      <c r="F34" s="72"/>
      <c r="G34" s="72"/>
      <c r="H34" s="72"/>
      <c r="I34" s="72"/>
      <c r="J34" s="72"/>
      <c r="K34" s="72"/>
    </row>
    <row r="35" spans="2:11" ht="18" customHeight="1">
      <c r="B35" s="72" t="s">
        <v>1367</v>
      </c>
      <c r="C35" s="72"/>
      <c r="D35" s="72"/>
      <c r="E35" s="72"/>
      <c r="F35" s="72"/>
      <c r="G35" s="72"/>
      <c r="H35" s="72"/>
      <c r="I35" s="72"/>
      <c r="J35" s="72"/>
      <c r="K35" s="72"/>
    </row>
    <row r="36" spans="2:11" ht="18" customHeight="1">
      <c r="B36" s="72" t="s">
        <v>1368</v>
      </c>
      <c r="C36" s="72"/>
      <c r="D36" s="72"/>
      <c r="E36" s="72"/>
      <c r="F36" s="72"/>
      <c r="G36" s="72"/>
      <c r="H36" s="72"/>
      <c r="I36" s="72"/>
      <c r="J36" s="72"/>
      <c r="K36" s="72"/>
    </row>
    <row r="37" spans="2:11" ht="18" customHeight="1">
      <c r="B37" s="72" t="s">
        <v>1369</v>
      </c>
      <c r="C37" s="72"/>
      <c r="D37" s="72"/>
      <c r="E37" s="72"/>
      <c r="F37" s="72"/>
      <c r="G37" s="72"/>
      <c r="H37" s="72"/>
      <c r="I37" s="72"/>
      <c r="J37" s="72"/>
      <c r="K37" s="72"/>
    </row>
    <row r="39" spans="2:11" ht="19.5" customHeight="1">
      <c r="B39" s="74" t="s">
        <v>936</v>
      </c>
      <c r="C39" s="74"/>
      <c r="D39" s="74"/>
      <c r="E39" s="74"/>
      <c r="F39" s="74"/>
      <c r="G39" s="74"/>
      <c r="H39" s="74"/>
      <c r="I39" s="74"/>
      <c r="J39" s="74"/>
      <c r="K39" s="74"/>
    </row>
    <row r="40" spans="2:11" ht="18" customHeight="1">
      <c r="B40" s="72" t="s">
        <v>1370</v>
      </c>
      <c r="C40" s="72"/>
      <c r="D40" s="72"/>
      <c r="E40" s="72"/>
      <c r="F40" s="72"/>
      <c r="G40" s="72"/>
      <c r="H40" s="72"/>
      <c r="I40" s="72"/>
      <c r="J40" s="72"/>
      <c r="K40" s="72"/>
    </row>
    <row r="41" spans="2:11" ht="18" customHeight="1">
      <c r="B41" s="72" t="s">
        <v>1371</v>
      </c>
      <c r="C41" s="72"/>
      <c r="D41" s="72"/>
      <c r="E41" s="72"/>
      <c r="F41" s="72"/>
      <c r="G41" s="72"/>
      <c r="H41" s="72"/>
      <c r="I41" s="72"/>
      <c r="J41" s="72"/>
      <c r="K41" s="72"/>
    </row>
    <row r="42" spans="2:11" ht="18" customHeight="1">
      <c r="B42" s="72" t="s">
        <v>1372</v>
      </c>
      <c r="C42" s="72"/>
      <c r="D42" s="72"/>
      <c r="E42" s="72"/>
      <c r="F42" s="72"/>
      <c r="G42" s="72"/>
      <c r="H42" s="72"/>
      <c r="I42" s="72"/>
      <c r="J42" s="72"/>
      <c r="K42" s="72"/>
    </row>
    <row r="43" spans="2:11" ht="18" customHeight="1">
      <c r="B43" s="72" t="s">
        <v>1373</v>
      </c>
      <c r="C43" s="72"/>
      <c r="D43" s="72"/>
      <c r="E43" s="72"/>
      <c r="F43" s="72"/>
      <c r="G43" s="72"/>
      <c r="H43" s="72"/>
      <c r="I43" s="72"/>
      <c r="J43" s="72"/>
      <c r="K43" s="72"/>
    </row>
    <row r="45" spans="2:11" ht="19.5" customHeight="1">
      <c r="B45" s="74" t="s">
        <v>942</v>
      </c>
      <c r="C45" s="74"/>
      <c r="D45" s="74"/>
      <c r="E45" s="74"/>
      <c r="F45" s="74"/>
      <c r="G45" s="74"/>
      <c r="H45" s="74"/>
      <c r="I45" s="74"/>
      <c r="J45" s="74"/>
      <c r="K45" s="74"/>
    </row>
    <row r="46" spans="2:11" ht="44.25" customHeight="1">
      <c r="B46" s="84" t="s">
        <v>943</v>
      </c>
      <c r="C46" s="84"/>
      <c r="D46" s="84"/>
      <c r="E46" s="84"/>
      <c r="F46" s="84"/>
      <c r="G46" s="84"/>
      <c r="H46" s="84"/>
      <c r="I46" s="84"/>
      <c r="J46" s="84"/>
      <c r="K46" s="84"/>
    </row>
    <row r="47" spans="2:11" ht="31.5" customHeight="1">
      <c r="B47" s="147" t="s">
        <v>944</v>
      </c>
      <c r="C47" s="147"/>
      <c r="D47" s="147"/>
      <c r="E47" s="147"/>
      <c r="F47" s="147"/>
      <c r="G47" s="147"/>
      <c r="H47" s="147"/>
      <c r="I47" s="147"/>
      <c r="J47" s="147"/>
      <c r="K47" s="147"/>
    </row>
    <row r="48" spans="2:11" ht="19.5" customHeight="1">
      <c r="B48" s="129" t="s">
        <v>945</v>
      </c>
      <c r="C48" s="129"/>
      <c r="D48" s="129"/>
      <c r="E48" s="129"/>
      <c r="F48" s="129" t="s">
        <v>946</v>
      </c>
      <c r="G48" s="129"/>
      <c r="H48" s="129"/>
    </row>
    <row r="50" spans="2:11" ht="19.5" customHeight="1">
      <c r="B50" s="74" t="s">
        <v>947</v>
      </c>
      <c r="C50" s="74"/>
      <c r="D50" s="74"/>
      <c r="E50" s="74"/>
      <c r="F50" s="74"/>
      <c r="G50" s="74"/>
      <c r="H50" s="74"/>
      <c r="I50" s="74"/>
      <c r="J50" s="74"/>
      <c r="K50" s="74"/>
    </row>
    <row r="51" spans="2:11" ht="18" customHeight="1">
      <c r="B51" s="72" t="s">
        <v>1374</v>
      </c>
      <c r="C51" s="72"/>
      <c r="D51" s="72"/>
      <c r="E51" s="72"/>
      <c r="F51" s="72"/>
      <c r="G51" s="72"/>
      <c r="H51" s="72"/>
      <c r="I51" s="72"/>
      <c r="J51" s="72"/>
      <c r="K51" s="72"/>
    </row>
    <row r="52" spans="2:11" ht="18" customHeight="1">
      <c r="B52" s="72" t="s">
        <v>1375</v>
      </c>
      <c r="C52" s="72"/>
      <c r="D52" s="72"/>
      <c r="E52" s="72"/>
      <c r="F52" s="72"/>
      <c r="G52" s="72"/>
      <c r="H52" s="72"/>
      <c r="I52" s="72"/>
      <c r="J52" s="72"/>
      <c r="K52" s="72"/>
    </row>
    <row r="54" spans="2:11" ht="15.75" customHeight="1">
      <c r="B54" s="73" t="s">
        <v>132</v>
      </c>
      <c r="C54" s="73"/>
      <c r="D54" s="73"/>
      <c r="E54" s="73"/>
      <c r="F54" s="73"/>
      <c r="G54" s="73"/>
      <c r="H54" s="73"/>
      <c r="I54" s="73"/>
      <c r="J54" s="73"/>
      <c r="K54" s="73"/>
    </row>
  </sheetData>
  <sheetProtection formatColumns="0" formatRows="0"/>
  <mergeCells count="48">
    <mergeCell ref="B1:K1"/>
    <mergeCell ref="B2:K2"/>
    <mergeCell ref="B5:K5"/>
    <mergeCell ref="B7:K7"/>
    <mergeCell ref="B8:K8"/>
    <mergeCell ref="B9:K9"/>
    <mergeCell ref="B10:K10"/>
    <mergeCell ref="B12:K12"/>
    <mergeCell ref="B22:K22"/>
    <mergeCell ref="B24:K24"/>
    <mergeCell ref="B25:D25"/>
    <mergeCell ref="E25:H25"/>
    <mergeCell ref="I25:K25"/>
    <mergeCell ref="B26:D26"/>
    <mergeCell ref="E26:H26"/>
    <mergeCell ref="I26:K26"/>
    <mergeCell ref="B27:D27"/>
    <mergeCell ref="E27:H27"/>
    <mergeCell ref="I27:K27"/>
    <mergeCell ref="B28:D28"/>
    <mergeCell ref="E28:H28"/>
    <mergeCell ref="I28:K28"/>
    <mergeCell ref="B29:D29"/>
    <mergeCell ref="E29:H29"/>
    <mergeCell ref="I29:K29"/>
    <mergeCell ref="B30:D30"/>
    <mergeCell ref="E30:H30"/>
    <mergeCell ref="I30:K30"/>
    <mergeCell ref="B32:K32"/>
    <mergeCell ref="B33:K33"/>
    <mergeCell ref="B34:K34"/>
    <mergeCell ref="B35:K35"/>
    <mergeCell ref="B36:K36"/>
    <mergeCell ref="B37:K37"/>
    <mergeCell ref="B39:K39"/>
    <mergeCell ref="B40:K40"/>
    <mergeCell ref="B41:K41"/>
    <mergeCell ref="B42:K42"/>
    <mergeCell ref="B50:K50"/>
    <mergeCell ref="B51:K51"/>
    <mergeCell ref="B52:K52"/>
    <mergeCell ref="B54:K54"/>
    <mergeCell ref="B43:K43"/>
    <mergeCell ref="B45:K45"/>
    <mergeCell ref="B46:K46"/>
    <mergeCell ref="B47:K47"/>
    <mergeCell ref="B48:E48"/>
    <mergeCell ref="F48:H48"/>
  </mergeCells>
  <hyperlinks>
    <hyperlink ref="C3" location="'START HERE'!A1" display="◄ Start Here" xr:uid="{00000000-0004-0000-0B00-000000000000}"/>
    <hyperlink ref="D3" location="'INVESTOR QUESTIONNAIRE'!A1" display="Questionnaire" xr:uid="{00000000-0004-0000-0B00-000001000000}"/>
    <hyperlink ref="F3" location="'YOUR INVESTMENT ROUTE'!A1" display="Your Route" xr:uid="{00000000-0004-0000-0B00-000002000000}"/>
    <hyperlink ref="G3" location="'MASTER DECISION TREE'!A1" display="Decision Tree" xr:uid="{00000000-0004-0000-0B00-000003000000}"/>
    <hyperlink ref="I3" location="'GO-LIVE CHECKLIST'!A1" display="Go-Live Checklist" xr:uid="{00000000-0004-0000-0B00-000004000000}"/>
    <hyperlink ref="J3" location="'LEGAL BASIS'!A1" display="Legal Basis" xr:uid="{00000000-0004-0000-0B00-000005000000}"/>
    <hyperlink ref="B48" location="'GO-LIVE CHECKLIST'!A1" display="►  Go to GO-LIVE CHECKLIST" xr:uid="{00000000-0004-0000-0B00-000006000000}"/>
    <hyperlink ref="F48" location="'SECTOR LICENCES'!A1" display="►  Go to SECTOR LICENCES" xr:uid="{00000000-0004-0000-0B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8496B0"/>
    <pageSetUpPr fitToPage="1"/>
  </sheetPr>
  <dimension ref="A1:L55"/>
  <sheetViews>
    <sheetView showGridLines="0" zoomScaleNormal="100" workbookViewId="0">
      <pane ySplit="4" topLeftCell="A45" activePane="bottomLeft" state="frozen"/>
      <selection pane="bottomLeft" activeCell="E14" sqref="E14"/>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75" t="s">
        <v>1376</v>
      </c>
      <c r="C1" s="75"/>
      <c r="D1" s="75"/>
      <c r="E1" s="75"/>
      <c r="F1" s="75"/>
      <c r="G1" s="75"/>
      <c r="H1" s="75"/>
      <c r="I1" s="75"/>
      <c r="J1" s="75"/>
      <c r="K1" s="75"/>
      <c r="L1" s="1"/>
    </row>
    <row r="2" spans="1:12" ht="18" customHeight="1">
      <c r="A2" s="1"/>
      <c r="B2" s="76" t="s">
        <v>1377</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1378</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72" t="s">
        <v>1379</v>
      </c>
      <c r="C8" s="72"/>
      <c r="D8" s="72"/>
      <c r="E8" s="72"/>
      <c r="F8" s="72"/>
      <c r="G8" s="72"/>
      <c r="H8" s="72"/>
      <c r="I8" s="72"/>
      <c r="J8" s="72"/>
      <c r="K8" s="72"/>
    </row>
    <row r="9" spans="1:12" ht="18" customHeight="1">
      <c r="B9" s="130" t="s">
        <v>1380</v>
      </c>
      <c r="C9" s="130"/>
      <c r="D9" s="130"/>
      <c r="E9" s="130"/>
      <c r="F9" s="130"/>
      <c r="G9" s="130"/>
      <c r="H9" s="130"/>
      <c r="I9" s="130"/>
      <c r="J9" s="130"/>
      <c r="K9" s="130"/>
    </row>
    <row r="10" spans="1:12" ht="18" customHeight="1">
      <c r="B10" s="72" t="s">
        <v>1381</v>
      </c>
      <c r="C10" s="72"/>
      <c r="D10" s="72"/>
      <c r="E10" s="72"/>
      <c r="F10" s="72"/>
      <c r="G10" s="72"/>
      <c r="H10" s="72"/>
      <c r="I10" s="72"/>
      <c r="J10" s="72"/>
      <c r="K10" s="72"/>
    </row>
    <row r="12" spans="1:12" ht="19.5" customHeight="1">
      <c r="B12" s="74" t="s">
        <v>832</v>
      </c>
      <c r="C12" s="74"/>
      <c r="D12" s="74"/>
      <c r="E12" s="74"/>
      <c r="F12" s="74"/>
      <c r="G12" s="74"/>
      <c r="H12" s="74"/>
      <c r="I12" s="74"/>
      <c r="J12" s="74"/>
      <c r="K12" s="74"/>
    </row>
    <row r="13" spans="1:12" ht="30" customHeight="1">
      <c r="B13" s="50" t="s">
        <v>833</v>
      </c>
      <c r="C13" s="50" t="s">
        <v>834</v>
      </c>
      <c r="D13" s="50" t="s">
        <v>835</v>
      </c>
      <c r="E13" s="50" t="s">
        <v>836</v>
      </c>
      <c r="F13" s="50" t="s">
        <v>837</v>
      </c>
      <c r="G13" s="50" t="s">
        <v>838</v>
      </c>
      <c r="H13" s="50" t="s">
        <v>839</v>
      </c>
      <c r="I13" s="50" t="s">
        <v>840</v>
      </c>
      <c r="J13" s="50" t="s">
        <v>841</v>
      </c>
      <c r="K13" s="50" t="s">
        <v>842</v>
      </c>
    </row>
    <row r="14" spans="1:12" ht="42" customHeight="1">
      <c r="B14" s="20">
        <v>1</v>
      </c>
      <c r="C14" s="51" t="s">
        <v>843</v>
      </c>
      <c r="D14" s="51" t="s">
        <v>959</v>
      </c>
      <c r="E14" s="71" t="s">
        <v>1382</v>
      </c>
      <c r="F14" s="51" t="s">
        <v>1383</v>
      </c>
      <c r="G14" s="51" t="s">
        <v>512</v>
      </c>
      <c r="H14" s="51" t="s">
        <v>514</v>
      </c>
      <c r="I14" s="51" t="s">
        <v>961</v>
      </c>
      <c r="J14" s="51" t="s">
        <v>515</v>
      </c>
      <c r="K14" s="51" t="s">
        <v>1384</v>
      </c>
    </row>
    <row r="15" spans="1:12" ht="30" customHeight="1">
      <c r="B15" s="21">
        <v>2</v>
      </c>
      <c r="C15" s="52" t="s">
        <v>1385</v>
      </c>
      <c r="D15" s="54" t="s">
        <v>1386</v>
      </c>
      <c r="E15" s="52" t="s">
        <v>1387</v>
      </c>
      <c r="F15" s="52" t="s">
        <v>1387</v>
      </c>
      <c r="G15" s="41" t="s">
        <v>517</v>
      </c>
      <c r="H15" s="52" t="s">
        <v>853</v>
      </c>
      <c r="I15" s="52" t="s">
        <v>1388</v>
      </c>
      <c r="J15" s="52" t="s">
        <v>559</v>
      </c>
      <c r="K15" s="52" t="s">
        <v>1389</v>
      </c>
    </row>
    <row r="16" spans="1:12" ht="42" customHeight="1">
      <c r="B16" s="20">
        <v>3</v>
      </c>
      <c r="C16" s="51" t="s">
        <v>1390</v>
      </c>
      <c r="D16" s="51" t="s">
        <v>51</v>
      </c>
      <c r="E16" s="51" t="s">
        <v>1391</v>
      </c>
      <c r="F16" s="51" t="s">
        <v>1392</v>
      </c>
      <c r="G16" s="51" t="s">
        <v>512</v>
      </c>
      <c r="H16" s="51" t="s">
        <v>853</v>
      </c>
      <c r="I16" s="51" t="s">
        <v>1393</v>
      </c>
      <c r="J16" s="51" t="s">
        <v>515</v>
      </c>
      <c r="K16" s="51" t="s">
        <v>1394</v>
      </c>
    </row>
    <row r="17" spans="2:11" ht="42" customHeight="1">
      <c r="B17" s="21">
        <v>4</v>
      </c>
      <c r="C17" s="52" t="s">
        <v>424</v>
      </c>
      <c r="D17" s="52" t="s">
        <v>574</v>
      </c>
      <c r="E17" s="52" t="s">
        <v>1395</v>
      </c>
      <c r="F17" s="52" t="s">
        <v>1396</v>
      </c>
      <c r="G17" s="41" t="s">
        <v>517</v>
      </c>
      <c r="H17" s="52" t="s">
        <v>1397</v>
      </c>
      <c r="I17" s="52" t="s">
        <v>424</v>
      </c>
      <c r="J17" s="52" t="s">
        <v>515</v>
      </c>
      <c r="K17" s="52" t="s">
        <v>51</v>
      </c>
    </row>
    <row r="18" spans="2:11" ht="18" customHeight="1">
      <c r="B18" s="20">
        <v>5</v>
      </c>
      <c r="C18" s="51" t="s">
        <v>1398</v>
      </c>
      <c r="D18" s="51" t="s">
        <v>51</v>
      </c>
      <c r="E18" s="51" t="s">
        <v>1399</v>
      </c>
      <c r="F18" s="51" t="s">
        <v>1400</v>
      </c>
      <c r="G18" s="51" t="s">
        <v>512</v>
      </c>
      <c r="H18" s="51" t="s">
        <v>1071</v>
      </c>
      <c r="I18" s="51" t="s">
        <v>1401</v>
      </c>
      <c r="J18" s="51" t="s">
        <v>515</v>
      </c>
      <c r="K18" s="51" t="s">
        <v>51</v>
      </c>
    </row>
    <row r="19" spans="2:11" ht="42" customHeight="1">
      <c r="B19" s="21">
        <v>6</v>
      </c>
      <c r="C19" s="52" t="s">
        <v>1402</v>
      </c>
      <c r="D19" s="52" t="s">
        <v>51</v>
      </c>
      <c r="E19" s="52" t="s">
        <v>1403</v>
      </c>
      <c r="F19" s="52" t="s">
        <v>1404</v>
      </c>
      <c r="G19" s="52" t="s">
        <v>512</v>
      </c>
      <c r="H19" s="52" t="s">
        <v>878</v>
      </c>
      <c r="I19" s="52" t="s">
        <v>1405</v>
      </c>
      <c r="J19" s="52" t="s">
        <v>515</v>
      </c>
      <c r="K19" s="52" t="s">
        <v>1406</v>
      </c>
    </row>
    <row r="20" spans="2:11" ht="42" customHeight="1">
      <c r="B20" s="20">
        <v>7</v>
      </c>
      <c r="C20" s="51" t="s">
        <v>1407</v>
      </c>
      <c r="D20" s="51" t="s">
        <v>574</v>
      </c>
      <c r="E20" s="51" t="s">
        <v>1408</v>
      </c>
      <c r="F20" s="53" t="s">
        <v>1409</v>
      </c>
      <c r="G20" s="41" t="s">
        <v>517</v>
      </c>
      <c r="H20" s="51" t="s">
        <v>424</v>
      </c>
      <c r="I20" s="51" t="s">
        <v>1410</v>
      </c>
      <c r="J20" s="51" t="s">
        <v>515</v>
      </c>
      <c r="K20" s="53" t="s">
        <v>1411</v>
      </c>
    </row>
    <row r="21" spans="2:11" ht="30" customHeight="1">
      <c r="B21" s="21">
        <v>8</v>
      </c>
      <c r="C21" s="52" t="s">
        <v>1412</v>
      </c>
      <c r="D21" s="52" t="s">
        <v>992</v>
      </c>
      <c r="E21" s="52" t="s">
        <v>1413</v>
      </c>
      <c r="F21" s="52" t="s">
        <v>1414</v>
      </c>
      <c r="G21" s="41" t="s">
        <v>517</v>
      </c>
      <c r="H21" s="52" t="s">
        <v>424</v>
      </c>
      <c r="I21" s="52" t="s">
        <v>1415</v>
      </c>
      <c r="J21" s="52" t="s">
        <v>515</v>
      </c>
      <c r="K21" s="52" t="s">
        <v>1416</v>
      </c>
    </row>
    <row r="22" spans="2:11" ht="54.75" customHeight="1">
      <c r="B22" s="20">
        <v>9</v>
      </c>
      <c r="C22" s="51" t="s">
        <v>1417</v>
      </c>
      <c r="D22" s="51" t="s">
        <v>1418</v>
      </c>
      <c r="E22" s="51" t="s">
        <v>1419</v>
      </c>
      <c r="F22" s="51" t="s">
        <v>51</v>
      </c>
      <c r="G22" s="41" t="s">
        <v>517</v>
      </c>
      <c r="H22" s="51" t="s">
        <v>814</v>
      </c>
      <c r="I22" s="51" t="s">
        <v>33</v>
      </c>
      <c r="J22" s="51" t="s">
        <v>51</v>
      </c>
      <c r="K22" s="51" t="s">
        <v>1420</v>
      </c>
    </row>
    <row r="23" spans="2:11" ht="15.75" customHeight="1">
      <c r="B23" s="115" t="s">
        <v>919</v>
      </c>
      <c r="C23" s="115"/>
      <c r="D23" s="115"/>
      <c r="E23" s="115"/>
      <c r="F23" s="115"/>
      <c r="G23" s="115"/>
      <c r="H23" s="115"/>
      <c r="I23" s="115"/>
      <c r="J23" s="115"/>
      <c r="K23" s="115"/>
    </row>
    <row r="25" spans="2:11" ht="19.5" customHeight="1">
      <c r="B25" s="74" t="s">
        <v>920</v>
      </c>
      <c r="C25" s="74"/>
      <c r="D25" s="74"/>
      <c r="E25" s="74"/>
      <c r="F25" s="74"/>
      <c r="G25" s="74"/>
      <c r="H25" s="74"/>
      <c r="I25" s="74"/>
      <c r="J25" s="74"/>
      <c r="K25" s="74"/>
    </row>
    <row r="26" spans="2:11" ht="19.5" customHeight="1">
      <c r="B26" s="133" t="s">
        <v>921</v>
      </c>
      <c r="C26" s="133"/>
      <c r="D26" s="133"/>
      <c r="E26" s="133" t="s">
        <v>922</v>
      </c>
      <c r="F26" s="133"/>
      <c r="G26" s="133"/>
      <c r="H26" s="133"/>
      <c r="I26" s="133" t="s">
        <v>835</v>
      </c>
      <c r="J26" s="133"/>
      <c r="K26" s="133"/>
    </row>
    <row r="27" spans="2:11" ht="18" customHeight="1">
      <c r="B27" s="132" t="s">
        <v>424</v>
      </c>
      <c r="C27" s="132"/>
      <c r="D27" s="132"/>
      <c r="E27" s="135" t="s">
        <v>1421</v>
      </c>
      <c r="F27" s="135"/>
      <c r="G27" s="135"/>
      <c r="H27" s="135"/>
      <c r="I27" s="132" t="s">
        <v>574</v>
      </c>
      <c r="J27" s="132"/>
      <c r="K27" s="132"/>
    </row>
    <row r="28" spans="2:11" ht="18" customHeight="1">
      <c r="B28" s="131" t="s">
        <v>243</v>
      </c>
      <c r="C28" s="131"/>
      <c r="D28" s="131"/>
      <c r="E28" s="131" t="s">
        <v>1422</v>
      </c>
      <c r="F28" s="131"/>
      <c r="G28" s="131"/>
      <c r="H28" s="131"/>
      <c r="I28" s="146" t="s">
        <v>517</v>
      </c>
      <c r="J28" s="146"/>
      <c r="K28" s="146"/>
    </row>
    <row r="29" spans="2:11" ht="18" customHeight="1">
      <c r="B29" s="132" t="s">
        <v>425</v>
      </c>
      <c r="C29" s="132"/>
      <c r="D29" s="132"/>
      <c r="E29" s="132" t="s">
        <v>1423</v>
      </c>
      <c r="F29" s="132"/>
      <c r="G29" s="132"/>
      <c r="H29" s="132"/>
      <c r="I29" s="132" t="s">
        <v>51</v>
      </c>
      <c r="J29" s="132"/>
      <c r="K29" s="132"/>
    </row>
    <row r="30" spans="2:11" ht="18" customHeight="1">
      <c r="B30" s="131" t="s">
        <v>677</v>
      </c>
      <c r="C30" s="131"/>
      <c r="D30" s="131"/>
      <c r="E30" s="131" t="s">
        <v>1424</v>
      </c>
      <c r="F30" s="131"/>
      <c r="G30" s="131"/>
      <c r="H30" s="131"/>
      <c r="I30" s="131" t="s">
        <v>574</v>
      </c>
      <c r="J30" s="131"/>
      <c r="K30" s="131"/>
    </row>
    <row r="31" spans="2:11" ht="18" customHeight="1">
      <c r="B31" s="132" t="s">
        <v>903</v>
      </c>
      <c r="C31" s="132"/>
      <c r="D31" s="132"/>
      <c r="E31" s="146" t="s">
        <v>1013</v>
      </c>
      <c r="F31" s="146"/>
      <c r="G31" s="146"/>
      <c r="H31" s="146"/>
      <c r="I31" s="132" t="s">
        <v>771</v>
      </c>
      <c r="J31" s="132"/>
      <c r="K31" s="132"/>
    </row>
    <row r="33" spans="2:11" ht="19.5" customHeight="1">
      <c r="B33" s="74" t="s">
        <v>1024</v>
      </c>
      <c r="C33" s="74"/>
      <c r="D33" s="74"/>
      <c r="E33" s="74"/>
      <c r="F33" s="74"/>
      <c r="G33" s="74"/>
      <c r="H33" s="74"/>
      <c r="I33" s="74"/>
      <c r="J33" s="74"/>
      <c r="K33" s="74"/>
    </row>
    <row r="34" spans="2:11" ht="18" customHeight="1">
      <c r="B34" s="130" t="s">
        <v>1425</v>
      </c>
      <c r="C34" s="130"/>
      <c r="D34" s="130"/>
      <c r="E34" s="130"/>
      <c r="F34" s="130"/>
      <c r="G34" s="130"/>
      <c r="H34" s="130"/>
      <c r="I34" s="130"/>
      <c r="J34" s="130"/>
      <c r="K34" s="130"/>
    </row>
    <row r="35" spans="2:11" ht="18" customHeight="1">
      <c r="B35" s="72" t="s">
        <v>1426</v>
      </c>
      <c r="C35" s="72"/>
      <c r="D35" s="72"/>
      <c r="E35" s="72"/>
      <c r="F35" s="72"/>
      <c r="G35" s="72"/>
      <c r="H35" s="72"/>
      <c r="I35" s="72"/>
      <c r="J35" s="72"/>
      <c r="K35" s="72"/>
    </row>
    <row r="36" spans="2:11" ht="18" customHeight="1">
      <c r="B36" s="72" t="s">
        <v>1427</v>
      </c>
      <c r="C36" s="72"/>
      <c r="D36" s="72"/>
      <c r="E36" s="72"/>
      <c r="F36" s="72"/>
      <c r="G36" s="72"/>
      <c r="H36" s="72"/>
      <c r="I36" s="72"/>
      <c r="J36" s="72"/>
      <c r="K36" s="72"/>
    </row>
    <row r="37" spans="2:11" ht="18" customHeight="1">
      <c r="B37" s="72" t="s">
        <v>1428</v>
      </c>
      <c r="C37" s="72"/>
      <c r="D37" s="72"/>
      <c r="E37" s="72"/>
      <c r="F37" s="72"/>
      <c r="G37" s="72"/>
      <c r="H37" s="72"/>
      <c r="I37" s="72"/>
      <c r="J37" s="72"/>
      <c r="K37" s="72"/>
    </row>
    <row r="39" spans="2:11" ht="19.5" customHeight="1">
      <c r="B39" s="74" t="s">
        <v>936</v>
      </c>
      <c r="C39" s="74"/>
      <c r="D39" s="74"/>
      <c r="E39" s="74"/>
      <c r="F39" s="74"/>
      <c r="G39" s="74"/>
      <c r="H39" s="74"/>
      <c r="I39" s="74"/>
      <c r="J39" s="74"/>
      <c r="K39" s="74"/>
    </row>
    <row r="40" spans="2:11" ht="18" customHeight="1">
      <c r="B40" s="72" t="s">
        <v>1429</v>
      </c>
      <c r="C40" s="72"/>
      <c r="D40" s="72"/>
      <c r="E40" s="72"/>
      <c r="F40" s="72"/>
      <c r="G40" s="72"/>
      <c r="H40" s="72"/>
      <c r="I40" s="72"/>
      <c r="J40" s="72"/>
      <c r="K40" s="72"/>
    </row>
    <row r="41" spans="2:11" ht="18" customHeight="1">
      <c r="B41" s="72" t="s">
        <v>1430</v>
      </c>
      <c r="C41" s="72"/>
      <c r="D41" s="72"/>
      <c r="E41" s="72"/>
      <c r="F41" s="72"/>
      <c r="G41" s="72"/>
      <c r="H41" s="72"/>
      <c r="I41" s="72"/>
      <c r="J41" s="72"/>
      <c r="K41" s="72"/>
    </row>
    <row r="42" spans="2:11" ht="18" customHeight="1">
      <c r="B42" s="72" t="s">
        <v>1431</v>
      </c>
      <c r="C42" s="72"/>
      <c r="D42" s="72"/>
      <c r="E42" s="72"/>
      <c r="F42" s="72"/>
      <c r="G42" s="72"/>
      <c r="H42" s="72"/>
      <c r="I42" s="72"/>
      <c r="J42" s="72"/>
      <c r="K42" s="72"/>
    </row>
    <row r="43" spans="2:11" ht="18" customHeight="1">
      <c r="B43" s="72" t="s">
        <v>1432</v>
      </c>
      <c r="C43" s="72"/>
      <c r="D43" s="72"/>
      <c r="E43" s="72"/>
      <c r="F43" s="72"/>
      <c r="G43" s="72"/>
      <c r="H43" s="72"/>
      <c r="I43" s="72"/>
      <c r="J43" s="72"/>
      <c r="K43" s="72"/>
    </row>
    <row r="45" spans="2:11" ht="19.5" customHeight="1">
      <c r="B45" s="74" t="s">
        <v>942</v>
      </c>
      <c r="C45" s="74"/>
      <c r="D45" s="74"/>
      <c r="E45" s="74"/>
      <c r="F45" s="74"/>
      <c r="G45" s="74"/>
      <c r="H45" s="74"/>
      <c r="I45" s="74"/>
      <c r="J45" s="74"/>
      <c r="K45" s="74"/>
    </row>
    <row r="46" spans="2:11" ht="44.25" customHeight="1">
      <c r="B46" s="84" t="s">
        <v>943</v>
      </c>
      <c r="C46" s="84"/>
      <c r="D46" s="84"/>
      <c r="E46" s="84"/>
      <c r="F46" s="84"/>
      <c r="G46" s="84"/>
      <c r="H46" s="84"/>
      <c r="I46" s="84"/>
      <c r="J46" s="84"/>
      <c r="K46" s="84"/>
    </row>
    <row r="47" spans="2:11" ht="31.5" customHeight="1">
      <c r="B47" s="147" t="s">
        <v>944</v>
      </c>
      <c r="C47" s="147"/>
      <c r="D47" s="147"/>
      <c r="E47" s="147"/>
      <c r="F47" s="147"/>
      <c r="G47" s="147"/>
      <c r="H47" s="147"/>
      <c r="I47" s="147"/>
      <c r="J47" s="147"/>
      <c r="K47" s="147"/>
    </row>
    <row r="48" spans="2:11" ht="19.5" customHeight="1">
      <c r="B48" s="129" t="s">
        <v>945</v>
      </c>
      <c r="C48" s="129"/>
      <c r="D48" s="129"/>
      <c r="E48" s="129"/>
      <c r="F48" s="129" t="s">
        <v>946</v>
      </c>
      <c r="G48" s="129"/>
      <c r="H48" s="129"/>
    </row>
    <row r="50" spans="2:11" ht="19.5" customHeight="1">
      <c r="B50" s="74" t="s">
        <v>947</v>
      </c>
      <c r="C50" s="74"/>
      <c r="D50" s="74"/>
      <c r="E50" s="74"/>
      <c r="F50" s="74"/>
      <c r="G50" s="74"/>
      <c r="H50" s="74"/>
      <c r="I50" s="74"/>
      <c r="J50" s="74"/>
      <c r="K50" s="74"/>
    </row>
    <row r="51" spans="2:11" ht="18" customHeight="1">
      <c r="B51" s="72" t="s">
        <v>1433</v>
      </c>
      <c r="C51" s="72"/>
      <c r="D51" s="72"/>
      <c r="E51" s="72"/>
      <c r="F51" s="72"/>
      <c r="G51" s="72"/>
      <c r="H51" s="72"/>
      <c r="I51" s="72"/>
      <c r="J51" s="72"/>
      <c r="K51" s="72"/>
    </row>
    <row r="52" spans="2:11" ht="18" customHeight="1">
      <c r="B52" s="72" t="s">
        <v>1434</v>
      </c>
      <c r="C52" s="72"/>
      <c r="D52" s="72"/>
      <c r="E52" s="72"/>
      <c r="F52" s="72"/>
      <c r="G52" s="72"/>
      <c r="H52" s="72"/>
      <c r="I52" s="72"/>
      <c r="J52" s="72"/>
      <c r="K52" s="72"/>
    </row>
    <row r="53" spans="2:11" ht="18" customHeight="1">
      <c r="B53" s="72" t="s">
        <v>1435</v>
      </c>
      <c r="C53" s="72"/>
      <c r="D53" s="72"/>
      <c r="E53" s="72"/>
      <c r="F53" s="72"/>
      <c r="G53" s="72"/>
      <c r="H53" s="72"/>
      <c r="I53" s="72"/>
      <c r="J53" s="72"/>
      <c r="K53" s="72"/>
    </row>
    <row r="55" spans="2:11" ht="15.75" customHeight="1">
      <c r="B55" s="73" t="s">
        <v>132</v>
      </c>
      <c r="C55" s="73"/>
      <c r="D55" s="73"/>
      <c r="E55" s="73"/>
      <c r="F55" s="73"/>
      <c r="G55" s="73"/>
      <c r="H55" s="73"/>
      <c r="I55" s="73"/>
      <c r="J55" s="73"/>
      <c r="K55" s="73"/>
    </row>
  </sheetData>
  <sheetProtection formatColumns="0" formatRows="0"/>
  <mergeCells count="48">
    <mergeCell ref="B1:K1"/>
    <mergeCell ref="B2:K2"/>
    <mergeCell ref="B5:K5"/>
    <mergeCell ref="B7:K7"/>
    <mergeCell ref="B8:K8"/>
    <mergeCell ref="B9:K9"/>
    <mergeCell ref="B10:K10"/>
    <mergeCell ref="B12:K12"/>
    <mergeCell ref="B23:K23"/>
    <mergeCell ref="B25:K25"/>
    <mergeCell ref="B26:D26"/>
    <mergeCell ref="E26:H26"/>
    <mergeCell ref="I26:K26"/>
    <mergeCell ref="B27:D27"/>
    <mergeCell ref="E27:H27"/>
    <mergeCell ref="I27:K27"/>
    <mergeCell ref="B28:D28"/>
    <mergeCell ref="E28:H28"/>
    <mergeCell ref="I28:K28"/>
    <mergeCell ref="B29:D29"/>
    <mergeCell ref="E29:H29"/>
    <mergeCell ref="I29:K29"/>
    <mergeCell ref="B30:D30"/>
    <mergeCell ref="E30:H30"/>
    <mergeCell ref="I30:K30"/>
    <mergeCell ref="B31:D31"/>
    <mergeCell ref="E31:H31"/>
    <mergeCell ref="I31:K31"/>
    <mergeCell ref="B33:K33"/>
    <mergeCell ref="B34:K34"/>
    <mergeCell ref="B35:K35"/>
    <mergeCell ref="B36:K36"/>
    <mergeCell ref="B37:K37"/>
    <mergeCell ref="B39:K39"/>
    <mergeCell ref="B40:K40"/>
    <mergeCell ref="B41:K41"/>
    <mergeCell ref="B42:K42"/>
    <mergeCell ref="B43:K43"/>
    <mergeCell ref="B45:K45"/>
    <mergeCell ref="B46:K46"/>
    <mergeCell ref="B47:K47"/>
    <mergeCell ref="B48:E48"/>
    <mergeCell ref="F48:H48"/>
    <mergeCell ref="B50:K50"/>
    <mergeCell ref="B51:K51"/>
    <mergeCell ref="B52:K52"/>
    <mergeCell ref="B53:K53"/>
    <mergeCell ref="B55:K55"/>
  </mergeCells>
  <hyperlinks>
    <hyperlink ref="C3" location="'START HERE'!A1" display="◄ Start Here" xr:uid="{00000000-0004-0000-0C00-000000000000}"/>
    <hyperlink ref="D3" location="'INVESTOR QUESTIONNAIRE'!A1" display="Questionnaire" xr:uid="{00000000-0004-0000-0C00-000001000000}"/>
    <hyperlink ref="F3" location="'YOUR INVESTMENT ROUTE'!A1" display="Your Route" xr:uid="{00000000-0004-0000-0C00-000002000000}"/>
    <hyperlink ref="G3" location="'MASTER DECISION TREE'!A1" display="Decision Tree" xr:uid="{00000000-0004-0000-0C00-000003000000}"/>
    <hyperlink ref="I3" location="'GO-LIVE CHECKLIST'!A1" display="Go-Live Checklist" xr:uid="{00000000-0004-0000-0C00-000004000000}"/>
    <hyperlink ref="J3" location="'LEGAL BASIS'!A1" display="Legal Basis" xr:uid="{00000000-0004-0000-0C00-000005000000}"/>
    <hyperlink ref="B48" location="'GO-LIVE CHECKLIST'!A1" display="►  Go to GO-LIVE CHECKLIST" xr:uid="{00000000-0004-0000-0C00-000006000000}"/>
    <hyperlink ref="F48" location="'SECTOR LICENCES'!A1" display="►  Go to SECTOR LICENCES" xr:uid="{00000000-0004-0000-0C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8496B0"/>
    <pageSetUpPr fitToPage="1"/>
  </sheetPr>
  <dimension ref="A1:L51"/>
  <sheetViews>
    <sheetView showGridLines="0" zoomScaleNormal="100" workbookViewId="0">
      <pane ySplit="4" topLeftCell="A20" activePane="bottomLeft" state="frozen"/>
      <selection pane="bottomLeft" activeCell="E16" sqref="E16"/>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75" t="s">
        <v>1436</v>
      </c>
      <c r="C1" s="75"/>
      <c r="D1" s="75"/>
      <c r="E1" s="75"/>
      <c r="F1" s="75"/>
      <c r="G1" s="75"/>
      <c r="H1" s="75"/>
      <c r="I1" s="75"/>
      <c r="J1" s="75"/>
      <c r="K1" s="75"/>
      <c r="L1" s="1"/>
    </row>
    <row r="2" spans="1:12" ht="18" customHeight="1">
      <c r="A2" s="1"/>
      <c r="B2" s="76" t="s">
        <v>1437</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30.75" customHeight="1">
      <c r="B5" s="134" t="s">
        <v>1438</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72" t="s">
        <v>1439</v>
      </c>
      <c r="C8" s="72"/>
      <c r="D8" s="72"/>
      <c r="E8" s="72"/>
      <c r="F8" s="72"/>
      <c r="G8" s="72"/>
      <c r="H8" s="72"/>
      <c r="I8" s="72"/>
      <c r="J8" s="72"/>
      <c r="K8" s="72"/>
    </row>
    <row r="9" spans="1:12" ht="30.75" customHeight="1">
      <c r="B9" s="130" t="s">
        <v>1440</v>
      </c>
      <c r="C9" s="130"/>
      <c r="D9" s="130"/>
      <c r="E9" s="130"/>
      <c r="F9" s="130"/>
      <c r="G9" s="130"/>
      <c r="H9" s="130"/>
      <c r="I9" s="130"/>
      <c r="J9" s="130"/>
      <c r="K9" s="130"/>
    </row>
    <row r="10" spans="1:12" ht="18" customHeight="1">
      <c r="B10" s="72" t="s">
        <v>1441</v>
      </c>
      <c r="C10" s="72"/>
      <c r="D10" s="72"/>
      <c r="E10" s="72"/>
      <c r="F10" s="72"/>
      <c r="G10" s="72"/>
      <c r="H10" s="72"/>
      <c r="I10" s="72"/>
      <c r="J10" s="72"/>
      <c r="K10" s="72"/>
    </row>
    <row r="11" spans="1:12" ht="18" customHeight="1">
      <c r="B11" s="72" t="s">
        <v>1442</v>
      </c>
      <c r="C11" s="72"/>
      <c r="D11" s="72"/>
      <c r="E11" s="72"/>
      <c r="F11" s="72"/>
      <c r="G11" s="72"/>
      <c r="H11" s="72"/>
      <c r="I11" s="72"/>
      <c r="J11" s="72"/>
      <c r="K11" s="72"/>
    </row>
    <row r="13" spans="1:12" ht="19.5" customHeight="1">
      <c r="B13" s="74" t="s">
        <v>832</v>
      </c>
      <c r="C13" s="74"/>
      <c r="D13" s="74"/>
      <c r="E13" s="74"/>
      <c r="F13" s="74"/>
      <c r="G13" s="74"/>
      <c r="H13" s="74"/>
      <c r="I13" s="74"/>
      <c r="J13" s="74"/>
      <c r="K13" s="74"/>
    </row>
    <row r="14" spans="1:12" ht="30" customHeight="1">
      <c r="B14" s="50" t="s">
        <v>833</v>
      </c>
      <c r="C14" s="50" t="s">
        <v>834</v>
      </c>
      <c r="D14" s="50" t="s">
        <v>835</v>
      </c>
      <c r="E14" s="50" t="s">
        <v>836</v>
      </c>
      <c r="F14" s="50" t="s">
        <v>837</v>
      </c>
      <c r="G14" s="50" t="s">
        <v>838</v>
      </c>
      <c r="H14" s="50" t="s">
        <v>839</v>
      </c>
      <c r="I14" s="50" t="s">
        <v>840</v>
      </c>
      <c r="J14" s="50" t="s">
        <v>841</v>
      </c>
      <c r="K14" s="50" t="s">
        <v>842</v>
      </c>
    </row>
    <row r="15" spans="1:12" ht="42" customHeight="1">
      <c r="B15" s="20">
        <v>1</v>
      </c>
      <c r="C15" s="51" t="s">
        <v>1443</v>
      </c>
      <c r="D15" s="51" t="s">
        <v>959</v>
      </c>
      <c r="E15" s="51" t="s">
        <v>1444</v>
      </c>
      <c r="F15" s="51" t="s">
        <v>1445</v>
      </c>
      <c r="G15" s="51" t="s">
        <v>512</v>
      </c>
      <c r="H15" s="51" t="s">
        <v>514</v>
      </c>
      <c r="I15" s="51" t="s">
        <v>1446</v>
      </c>
      <c r="J15" s="51" t="s">
        <v>515</v>
      </c>
      <c r="K15" s="51" t="s">
        <v>1447</v>
      </c>
    </row>
    <row r="16" spans="1:12" ht="54.75" customHeight="1">
      <c r="B16" s="21">
        <v>2</v>
      </c>
      <c r="C16" s="52" t="s">
        <v>1448</v>
      </c>
      <c r="D16" s="52" t="s">
        <v>959</v>
      </c>
      <c r="E16" s="52" t="s">
        <v>1449</v>
      </c>
      <c r="F16" s="52" t="s">
        <v>1450</v>
      </c>
      <c r="G16" s="52" t="s">
        <v>512</v>
      </c>
      <c r="H16" s="52" t="s">
        <v>853</v>
      </c>
      <c r="I16" s="52" t="s">
        <v>1451</v>
      </c>
      <c r="J16" s="52" t="s">
        <v>515</v>
      </c>
      <c r="K16" s="52" t="s">
        <v>1452</v>
      </c>
    </row>
    <row r="17" spans="2:11" ht="66.75" customHeight="1">
      <c r="B17" s="20">
        <v>3</v>
      </c>
      <c r="C17" s="51" t="s">
        <v>843</v>
      </c>
      <c r="D17" s="51" t="s">
        <v>959</v>
      </c>
      <c r="E17" s="51" t="s">
        <v>1453</v>
      </c>
      <c r="F17" s="51" t="s">
        <v>1383</v>
      </c>
      <c r="G17" s="51" t="s">
        <v>512</v>
      </c>
      <c r="H17" s="51" t="s">
        <v>859</v>
      </c>
      <c r="I17" s="51" t="s">
        <v>961</v>
      </c>
      <c r="J17" s="51" t="s">
        <v>515</v>
      </c>
      <c r="K17" s="51" t="s">
        <v>962</v>
      </c>
    </row>
    <row r="18" spans="2:11" ht="42" customHeight="1">
      <c r="B18" s="21">
        <v>4</v>
      </c>
      <c r="C18" s="52" t="s">
        <v>1454</v>
      </c>
      <c r="D18" s="52" t="s">
        <v>1455</v>
      </c>
      <c r="E18" s="52" t="s">
        <v>1456</v>
      </c>
      <c r="F18" s="52" t="s">
        <v>1455</v>
      </c>
      <c r="G18" s="41" t="s">
        <v>517</v>
      </c>
      <c r="H18" s="52" t="s">
        <v>979</v>
      </c>
      <c r="I18" s="52" t="s">
        <v>1455</v>
      </c>
      <c r="J18" s="52" t="s">
        <v>51</v>
      </c>
      <c r="K18" s="52" t="s">
        <v>1457</v>
      </c>
    </row>
    <row r="19" spans="2:11" ht="54.75" customHeight="1">
      <c r="B19" s="20">
        <v>5</v>
      </c>
      <c r="C19" s="51" t="s">
        <v>1458</v>
      </c>
      <c r="D19" s="51" t="s">
        <v>1459</v>
      </c>
      <c r="E19" s="53" t="s">
        <v>1460</v>
      </c>
      <c r="F19" s="51" t="s">
        <v>1461</v>
      </c>
      <c r="G19" s="41" t="s">
        <v>517</v>
      </c>
      <c r="H19" s="51" t="s">
        <v>979</v>
      </c>
      <c r="I19" s="51" t="s">
        <v>1462</v>
      </c>
      <c r="J19" s="51" t="s">
        <v>515</v>
      </c>
      <c r="K19" s="51" t="s">
        <v>1463</v>
      </c>
    </row>
    <row r="20" spans="2:11" ht="42" customHeight="1">
      <c r="B20" s="21">
        <v>6</v>
      </c>
      <c r="C20" s="52" t="s">
        <v>1464</v>
      </c>
      <c r="D20" s="52" t="s">
        <v>992</v>
      </c>
      <c r="E20" s="52" t="s">
        <v>1465</v>
      </c>
      <c r="F20" s="52" t="s">
        <v>1466</v>
      </c>
      <c r="G20" s="41" t="s">
        <v>517</v>
      </c>
      <c r="H20" s="52" t="s">
        <v>1467</v>
      </c>
      <c r="I20" s="52" t="s">
        <v>1415</v>
      </c>
      <c r="J20" s="52" t="s">
        <v>515</v>
      </c>
      <c r="K20" s="54" t="s">
        <v>1468</v>
      </c>
    </row>
    <row r="21" spans="2:11" ht="30" customHeight="1">
      <c r="B21" s="20">
        <v>7</v>
      </c>
      <c r="C21" s="51" t="s">
        <v>1469</v>
      </c>
      <c r="D21" s="51" t="s">
        <v>1090</v>
      </c>
      <c r="E21" s="51" t="s">
        <v>960</v>
      </c>
      <c r="F21" s="51" t="s">
        <v>51</v>
      </c>
      <c r="G21" s="41" t="s">
        <v>517</v>
      </c>
      <c r="H21" s="51" t="s">
        <v>814</v>
      </c>
      <c r="I21" s="51" t="s">
        <v>33</v>
      </c>
      <c r="J21" s="51" t="s">
        <v>51</v>
      </c>
      <c r="K21" s="51" t="s">
        <v>51</v>
      </c>
    </row>
    <row r="22" spans="2:11" ht="15.75" customHeight="1">
      <c r="B22" s="115" t="s">
        <v>919</v>
      </c>
      <c r="C22" s="115"/>
      <c r="D22" s="115"/>
      <c r="E22" s="115"/>
      <c r="F22" s="115"/>
      <c r="G22" s="115"/>
      <c r="H22" s="115"/>
      <c r="I22" s="115"/>
      <c r="J22" s="115"/>
      <c r="K22" s="115"/>
    </row>
    <row r="24" spans="2:11" ht="19.5" customHeight="1">
      <c r="B24" s="74" t="s">
        <v>920</v>
      </c>
      <c r="C24" s="74"/>
      <c r="D24" s="74"/>
      <c r="E24" s="74"/>
      <c r="F24" s="74"/>
      <c r="G24" s="74"/>
      <c r="H24" s="74"/>
      <c r="I24" s="74"/>
      <c r="J24" s="74"/>
      <c r="K24" s="74"/>
    </row>
    <row r="25" spans="2:11" ht="19.5" customHeight="1">
      <c r="B25" s="133" t="s">
        <v>921</v>
      </c>
      <c r="C25" s="133"/>
      <c r="D25" s="133"/>
      <c r="E25" s="133" t="s">
        <v>922</v>
      </c>
      <c r="F25" s="133"/>
      <c r="G25" s="133"/>
      <c r="H25" s="133"/>
      <c r="I25" s="133" t="s">
        <v>835</v>
      </c>
      <c r="J25" s="133"/>
      <c r="K25" s="133"/>
    </row>
    <row r="26" spans="2:11" ht="18" customHeight="1">
      <c r="B26" s="132" t="s">
        <v>1470</v>
      </c>
      <c r="C26" s="132"/>
      <c r="D26" s="132"/>
      <c r="E26" s="135" t="s">
        <v>1471</v>
      </c>
      <c r="F26" s="135"/>
      <c r="G26" s="135"/>
      <c r="H26" s="135"/>
      <c r="I26" s="132" t="s">
        <v>574</v>
      </c>
      <c r="J26" s="132"/>
      <c r="K26" s="132"/>
    </row>
    <row r="27" spans="2:11" ht="18" customHeight="1">
      <c r="B27" s="131" t="s">
        <v>591</v>
      </c>
      <c r="C27" s="131"/>
      <c r="D27" s="131"/>
      <c r="E27" s="131" t="s">
        <v>1472</v>
      </c>
      <c r="F27" s="131"/>
      <c r="G27" s="131"/>
      <c r="H27" s="131"/>
      <c r="I27" s="131" t="s">
        <v>574</v>
      </c>
      <c r="J27" s="131"/>
      <c r="K27" s="131"/>
    </row>
    <row r="28" spans="2:11" ht="18" customHeight="1">
      <c r="B28" s="132" t="s">
        <v>1473</v>
      </c>
      <c r="C28" s="132"/>
      <c r="D28" s="132"/>
      <c r="E28" s="132" t="s">
        <v>507</v>
      </c>
      <c r="F28" s="132"/>
      <c r="G28" s="132"/>
      <c r="H28" s="132"/>
      <c r="I28" s="132" t="s">
        <v>645</v>
      </c>
      <c r="J28" s="132"/>
      <c r="K28" s="132"/>
    </row>
    <row r="29" spans="2:11" ht="18" customHeight="1">
      <c r="B29" s="131" t="s">
        <v>903</v>
      </c>
      <c r="C29" s="131"/>
      <c r="D29" s="131"/>
      <c r="E29" s="146" t="s">
        <v>1013</v>
      </c>
      <c r="F29" s="146"/>
      <c r="G29" s="146"/>
      <c r="H29" s="146"/>
      <c r="I29" s="131" t="s">
        <v>771</v>
      </c>
      <c r="J29" s="131"/>
      <c r="K29" s="131"/>
    </row>
    <row r="31" spans="2:11" ht="19.5" customHeight="1">
      <c r="B31" s="74" t="s">
        <v>1024</v>
      </c>
      <c r="C31" s="74"/>
      <c r="D31" s="74"/>
      <c r="E31" s="74"/>
      <c r="F31" s="74"/>
      <c r="G31" s="74"/>
      <c r="H31" s="74"/>
      <c r="I31" s="74"/>
      <c r="J31" s="74"/>
      <c r="K31" s="74"/>
    </row>
    <row r="32" spans="2:11" ht="18" customHeight="1">
      <c r="B32" s="72" t="s">
        <v>1474</v>
      </c>
      <c r="C32" s="72"/>
      <c r="D32" s="72"/>
      <c r="E32" s="72"/>
      <c r="F32" s="72"/>
      <c r="G32" s="72"/>
      <c r="H32" s="72"/>
      <c r="I32" s="72"/>
      <c r="J32" s="72"/>
      <c r="K32" s="72"/>
    </row>
    <row r="33" spans="2:11" ht="18" customHeight="1">
      <c r="B33" s="72" t="s">
        <v>1475</v>
      </c>
      <c r="C33" s="72"/>
      <c r="D33" s="72"/>
      <c r="E33" s="72"/>
      <c r="F33" s="72"/>
      <c r="G33" s="72"/>
      <c r="H33" s="72"/>
      <c r="I33" s="72"/>
      <c r="J33" s="72"/>
      <c r="K33" s="72"/>
    </row>
    <row r="34" spans="2:11" ht="18" customHeight="1">
      <c r="B34" s="72" t="s">
        <v>1476</v>
      </c>
      <c r="C34" s="72"/>
      <c r="D34" s="72"/>
      <c r="E34" s="72"/>
      <c r="F34" s="72"/>
      <c r="G34" s="72"/>
      <c r="H34" s="72"/>
      <c r="I34" s="72"/>
      <c r="J34" s="72"/>
      <c r="K34" s="72"/>
    </row>
    <row r="36" spans="2:11" ht="19.5" customHeight="1">
      <c r="B36" s="74" t="s">
        <v>936</v>
      </c>
      <c r="C36" s="74"/>
      <c r="D36" s="74"/>
      <c r="E36" s="74"/>
      <c r="F36" s="74"/>
      <c r="G36" s="74"/>
      <c r="H36" s="74"/>
      <c r="I36" s="74"/>
      <c r="J36" s="74"/>
      <c r="K36" s="74"/>
    </row>
    <row r="37" spans="2:11" ht="18" customHeight="1">
      <c r="B37" s="72" t="s">
        <v>1477</v>
      </c>
      <c r="C37" s="72"/>
      <c r="D37" s="72"/>
      <c r="E37" s="72"/>
      <c r="F37" s="72"/>
      <c r="G37" s="72"/>
      <c r="H37" s="72"/>
      <c r="I37" s="72"/>
      <c r="J37" s="72"/>
      <c r="K37" s="72"/>
    </row>
    <row r="38" spans="2:11" ht="18" customHeight="1">
      <c r="B38" s="72" t="s">
        <v>1478</v>
      </c>
      <c r="C38" s="72"/>
      <c r="D38" s="72"/>
      <c r="E38" s="72"/>
      <c r="F38" s="72"/>
      <c r="G38" s="72"/>
      <c r="H38" s="72"/>
      <c r="I38" s="72"/>
      <c r="J38" s="72"/>
      <c r="K38" s="72"/>
    </row>
    <row r="39" spans="2:11" ht="18" customHeight="1">
      <c r="B39" s="72" t="s">
        <v>1479</v>
      </c>
      <c r="C39" s="72"/>
      <c r="D39" s="72"/>
      <c r="E39" s="72"/>
      <c r="F39" s="72"/>
      <c r="G39" s="72"/>
      <c r="H39" s="72"/>
      <c r="I39" s="72"/>
      <c r="J39" s="72"/>
      <c r="K39" s="72"/>
    </row>
    <row r="41" spans="2:11" ht="19.5" customHeight="1">
      <c r="B41" s="74" t="s">
        <v>942</v>
      </c>
      <c r="C41" s="74"/>
      <c r="D41" s="74"/>
      <c r="E41" s="74"/>
      <c r="F41" s="74"/>
      <c r="G41" s="74"/>
      <c r="H41" s="74"/>
      <c r="I41" s="74"/>
      <c r="J41" s="74"/>
      <c r="K41" s="74"/>
    </row>
    <row r="42" spans="2:11" ht="44.25" customHeight="1">
      <c r="B42" s="84" t="s">
        <v>943</v>
      </c>
      <c r="C42" s="84"/>
      <c r="D42" s="84"/>
      <c r="E42" s="84"/>
      <c r="F42" s="84"/>
      <c r="G42" s="84"/>
      <c r="H42" s="84"/>
      <c r="I42" s="84"/>
      <c r="J42" s="84"/>
      <c r="K42" s="84"/>
    </row>
    <row r="43" spans="2:11" ht="31.5" customHeight="1">
      <c r="B43" s="147" t="s">
        <v>944</v>
      </c>
      <c r="C43" s="147"/>
      <c r="D43" s="147"/>
      <c r="E43" s="147"/>
      <c r="F43" s="147"/>
      <c r="G43" s="147"/>
      <c r="H43" s="147"/>
      <c r="I43" s="147"/>
      <c r="J43" s="147"/>
      <c r="K43" s="147"/>
    </row>
    <row r="44" spans="2:11" ht="19.5" customHeight="1">
      <c r="B44" s="129" t="s">
        <v>945</v>
      </c>
      <c r="C44" s="129"/>
      <c r="D44" s="129"/>
      <c r="E44" s="129"/>
      <c r="F44" s="129" t="s">
        <v>946</v>
      </c>
      <c r="G44" s="129"/>
      <c r="H44" s="129"/>
    </row>
    <row r="46" spans="2:11" ht="19.5" customHeight="1">
      <c r="B46" s="74" t="s">
        <v>947</v>
      </c>
      <c r="C46" s="74"/>
      <c r="D46" s="74"/>
      <c r="E46" s="74"/>
      <c r="F46" s="74"/>
      <c r="G46" s="74"/>
      <c r="H46" s="74"/>
      <c r="I46" s="74"/>
      <c r="J46" s="74"/>
      <c r="K46" s="74"/>
    </row>
    <row r="47" spans="2:11" ht="18" customHeight="1">
      <c r="B47" s="72" t="s">
        <v>1480</v>
      </c>
      <c r="C47" s="72"/>
      <c r="D47" s="72"/>
      <c r="E47" s="72"/>
      <c r="F47" s="72"/>
      <c r="G47" s="72"/>
      <c r="H47" s="72"/>
      <c r="I47" s="72"/>
      <c r="J47" s="72"/>
      <c r="K47" s="72"/>
    </row>
    <row r="48" spans="2:11" ht="18" customHeight="1">
      <c r="B48" s="72" t="s">
        <v>1481</v>
      </c>
      <c r="C48" s="72"/>
      <c r="D48" s="72"/>
      <c r="E48" s="72"/>
      <c r="F48" s="72"/>
      <c r="G48" s="72"/>
      <c r="H48" s="72"/>
      <c r="I48" s="72"/>
      <c r="J48" s="72"/>
      <c r="K48" s="72"/>
    </row>
    <row r="49" spans="2:11" ht="18" customHeight="1">
      <c r="B49" s="72" t="s">
        <v>1482</v>
      </c>
      <c r="C49" s="72"/>
      <c r="D49" s="72"/>
      <c r="E49" s="72"/>
      <c r="F49" s="72"/>
      <c r="G49" s="72"/>
      <c r="H49" s="72"/>
      <c r="I49" s="72"/>
      <c r="J49" s="72"/>
      <c r="K49" s="72"/>
    </row>
    <row r="51" spans="2:11" ht="15.75" customHeight="1">
      <c r="B51" s="73" t="s">
        <v>132</v>
      </c>
      <c r="C51" s="73"/>
      <c r="D51" s="73"/>
      <c r="E51" s="73"/>
      <c r="F51" s="73"/>
      <c r="G51" s="73"/>
      <c r="H51" s="73"/>
      <c r="I51" s="73"/>
      <c r="J51" s="73"/>
      <c r="K51" s="73"/>
    </row>
  </sheetData>
  <sheetProtection formatColumns="0" formatRows="0"/>
  <mergeCells count="44">
    <mergeCell ref="B1:K1"/>
    <mergeCell ref="B2:K2"/>
    <mergeCell ref="B5:K5"/>
    <mergeCell ref="B7:K7"/>
    <mergeCell ref="B8:K8"/>
    <mergeCell ref="B9:K9"/>
    <mergeCell ref="B10:K10"/>
    <mergeCell ref="B11:K11"/>
    <mergeCell ref="B13:K13"/>
    <mergeCell ref="B22:K22"/>
    <mergeCell ref="B24:K24"/>
    <mergeCell ref="B25:D25"/>
    <mergeCell ref="E25:H25"/>
    <mergeCell ref="I25:K25"/>
    <mergeCell ref="B26:D26"/>
    <mergeCell ref="E26:H26"/>
    <mergeCell ref="I26:K26"/>
    <mergeCell ref="B27:D27"/>
    <mergeCell ref="E27:H27"/>
    <mergeCell ref="I27:K27"/>
    <mergeCell ref="B28:D28"/>
    <mergeCell ref="E28:H28"/>
    <mergeCell ref="I28:K28"/>
    <mergeCell ref="B29:D29"/>
    <mergeCell ref="E29:H29"/>
    <mergeCell ref="I29:K29"/>
    <mergeCell ref="B31:K31"/>
    <mergeCell ref="B32:K32"/>
    <mergeCell ref="B33:K33"/>
    <mergeCell ref="B34:K34"/>
    <mergeCell ref="B36:K36"/>
    <mergeCell ref="B37:K37"/>
    <mergeCell ref="B38:K38"/>
    <mergeCell ref="B39:K39"/>
    <mergeCell ref="B41:K41"/>
    <mergeCell ref="B42:K42"/>
    <mergeCell ref="B43:K43"/>
    <mergeCell ref="B44:E44"/>
    <mergeCell ref="F44:H44"/>
    <mergeCell ref="B46:K46"/>
    <mergeCell ref="B47:K47"/>
    <mergeCell ref="B48:K48"/>
    <mergeCell ref="B49:K49"/>
    <mergeCell ref="B51:K51"/>
  </mergeCells>
  <hyperlinks>
    <hyperlink ref="C3" location="'START HERE'!A1" display="◄ Start Here" xr:uid="{00000000-0004-0000-0D00-000000000000}"/>
    <hyperlink ref="D3" location="'INVESTOR QUESTIONNAIRE'!A1" display="Questionnaire" xr:uid="{00000000-0004-0000-0D00-000001000000}"/>
    <hyperlink ref="F3" location="'YOUR INVESTMENT ROUTE'!A1" display="Your Route" xr:uid="{00000000-0004-0000-0D00-000002000000}"/>
    <hyperlink ref="G3" location="'MASTER DECISION TREE'!A1" display="Decision Tree" xr:uid="{00000000-0004-0000-0D00-000003000000}"/>
    <hyperlink ref="I3" location="'GO-LIVE CHECKLIST'!A1" display="Go-Live Checklist" xr:uid="{00000000-0004-0000-0D00-000004000000}"/>
    <hyperlink ref="J3" location="'LEGAL BASIS'!A1" display="Legal Basis" xr:uid="{00000000-0004-0000-0D00-000005000000}"/>
    <hyperlink ref="B44" location="'GO-LIVE CHECKLIST'!A1" display="►  Go to GO-LIVE CHECKLIST" xr:uid="{00000000-0004-0000-0D00-000006000000}"/>
    <hyperlink ref="F44" location="'SECTOR LICENCES'!A1" display="►  Go to SECTOR LICENCES" xr:uid="{00000000-0004-0000-0D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8496B0"/>
    <pageSetUpPr fitToPage="1"/>
  </sheetPr>
  <dimension ref="A1:L56"/>
  <sheetViews>
    <sheetView showGridLines="0" topLeftCell="B1" zoomScaleNormal="100" workbookViewId="0">
      <pane ySplit="4" topLeftCell="A47" activePane="bottomLeft" state="frozen"/>
      <selection pane="bottomLeft" activeCell="B1" sqref="B1:K1"/>
    </sheetView>
  </sheetViews>
  <sheetFormatPr defaultColWidth="8.7109375" defaultRowHeight="14.45"/>
  <cols>
    <col min="1" max="1" width="2" customWidth="1"/>
    <col min="2" max="2" width="6" customWidth="1"/>
    <col min="3" max="3" width="27" customWidth="1"/>
    <col min="4" max="4" width="23" customWidth="1"/>
    <col min="5" max="5" width="27" customWidth="1"/>
    <col min="6" max="6" width="29" customWidth="1"/>
    <col min="7" max="7" width="15" customWidth="1"/>
    <col min="8" max="8" width="18" customWidth="1"/>
    <col min="9" max="9" width="19" customWidth="1"/>
    <col min="10" max="10" width="18" customWidth="1"/>
    <col min="11" max="11" width="30" customWidth="1"/>
  </cols>
  <sheetData>
    <row r="1" spans="1:12" ht="30" customHeight="1">
      <c r="A1" s="1"/>
      <c r="B1" s="137" t="s">
        <v>1483</v>
      </c>
      <c r="C1" s="75"/>
      <c r="D1" s="75"/>
      <c r="E1" s="75"/>
      <c r="F1" s="75"/>
      <c r="G1" s="75"/>
      <c r="H1" s="75"/>
      <c r="I1" s="75"/>
      <c r="J1" s="75"/>
      <c r="K1" s="75"/>
      <c r="L1" s="1"/>
    </row>
    <row r="2" spans="1:12" ht="18" customHeight="1">
      <c r="A2" s="1"/>
      <c r="B2" s="76" t="s">
        <v>1484</v>
      </c>
      <c r="C2" s="76"/>
      <c r="D2" s="76"/>
      <c r="E2" s="76"/>
      <c r="F2" s="76"/>
      <c r="G2" s="76"/>
      <c r="H2" s="76"/>
      <c r="I2" s="76"/>
      <c r="J2" s="76"/>
      <c r="K2" s="76"/>
      <c r="L2" s="1"/>
    </row>
    <row r="3" spans="1:12" ht="18" customHeight="1">
      <c r="C3" s="2" t="s">
        <v>135</v>
      </c>
      <c r="D3" s="2" t="s">
        <v>136</v>
      </c>
      <c r="F3" s="2" t="s">
        <v>137</v>
      </c>
      <c r="G3" s="2" t="s">
        <v>393</v>
      </c>
      <c r="I3" s="2" t="s">
        <v>211</v>
      </c>
      <c r="J3" s="2" t="s">
        <v>394</v>
      </c>
    </row>
    <row r="4" spans="1:12" ht="6" customHeight="1"/>
    <row r="5" spans="1:12" ht="18" customHeight="1">
      <c r="B5" s="134" t="s">
        <v>1485</v>
      </c>
      <c r="C5" s="134"/>
      <c r="D5" s="134"/>
      <c r="E5" s="134"/>
      <c r="F5" s="134"/>
      <c r="G5" s="134"/>
      <c r="H5" s="134"/>
      <c r="I5" s="134"/>
      <c r="J5" s="134"/>
      <c r="K5" s="134"/>
    </row>
    <row r="7" spans="1:12" ht="19.5" customHeight="1">
      <c r="B7" s="74" t="s">
        <v>827</v>
      </c>
      <c r="C7" s="74"/>
      <c r="D7" s="74"/>
      <c r="E7" s="74"/>
      <c r="F7" s="74"/>
      <c r="G7" s="74"/>
      <c r="H7" s="74"/>
      <c r="I7" s="74"/>
      <c r="J7" s="74"/>
      <c r="K7" s="74"/>
    </row>
    <row r="8" spans="1:12" ht="18" customHeight="1">
      <c r="B8" s="130" t="s">
        <v>1486</v>
      </c>
      <c r="C8" s="130"/>
      <c r="D8" s="130"/>
      <c r="E8" s="130"/>
      <c r="F8" s="130"/>
      <c r="G8" s="130"/>
      <c r="H8" s="130"/>
      <c r="I8" s="130"/>
      <c r="J8" s="130"/>
      <c r="K8" s="130"/>
    </row>
    <row r="9" spans="1:12" ht="18" customHeight="1">
      <c r="B9" s="72" t="s">
        <v>1487</v>
      </c>
      <c r="C9" s="72"/>
      <c r="D9" s="72"/>
      <c r="E9" s="72"/>
      <c r="F9" s="72"/>
      <c r="G9" s="72"/>
      <c r="H9" s="72"/>
      <c r="I9" s="72"/>
      <c r="J9" s="72"/>
      <c r="K9" s="72"/>
    </row>
    <row r="11" spans="1:12" ht="19.5" customHeight="1">
      <c r="B11" s="74" t="s">
        <v>832</v>
      </c>
      <c r="C11" s="74"/>
      <c r="D11" s="74"/>
      <c r="E11" s="74"/>
      <c r="F11" s="74"/>
      <c r="G11" s="74"/>
      <c r="H11" s="74"/>
      <c r="I11" s="74"/>
      <c r="J11" s="74"/>
      <c r="K11" s="74"/>
    </row>
    <row r="12" spans="1:12" ht="30" customHeight="1">
      <c r="B12" s="50" t="s">
        <v>833</v>
      </c>
      <c r="C12" s="50" t="s">
        <v>834</v>
      </c>
      <c r="D12" s="50" t="s">
        <v>835</v>
      </c>
      <c r="E12" s="50" t="s">
        <v>836</v>
      </c>
      <c r="F12" s="50" t="s">
        <v>837</v>
      </c>
      <c r="G12" s="50" t="s">
        <v>838</v>
      </c>
      <c r="H12" s="50" t="s">
        <v>839</v>
      </c>
      <c r="I12" s="50" t="s">
        <v>840</v>
      </c>
      <c r="J12" s="50" t="s">
        <v>841</v>
      </c>
      <c r="K12" s="50" t="s">
        <v>842</v>
      </c>
    </row>
    <row r="13" spans="1:12" ht="30" customHeight="1">
      <c r="B13" s="20">
        <v>1</v>
      </c>
      <c r="C13" s="51" t="s">
        <v>1488</v>
      </c>
      <c r="D13" s="51" t="s">
        <v>1489</v>
      </c>
      <c r="E13" s="51" t="s">
        <v>1490</v>
      </c>
      <c r="F13" s="51" t="s">
        <v>1491</v>
      </c>
      <c r="G13" s="41" t="s">
        <v>517</v>
      </c>
      <c r="H13" s="51" t="s">
        <v>514</v>
      </c>
      <c r="I13" s="51" t="s">
        <v>1492</v>
      </c>
      <c r="J13" s="51" t="s">
        <v>515</v>
      </c>
      <c r="K13" s="53" t="s">
        <v>1493</v>
      </c>
    </row>
    <row r="14" spans="1:12" ht="30" customHeight="1">
      <c r="B14" s="21">
        <v>2</v>
      </c>
      <c r="C14" s="52" t="s">
        <v>1494</v>
      </c>
      <c r="D14" s="52" t="s">
        <v>1495</v>
      </c>
      <c r="E14" s="52" t="s">
        <v>1496</v>
      </c>
      <c r="F14" s="52" t="s">
        <v>1497</v>
      </c>
      <c r="G14" s="41" t="s">
        <v>517</v>
      </c>
      <c r="H14" s="52" t="s">
        <v>853</v>
      </c>
      <c r="I14" s="52" t="s">
        <v>1498</v>
      </c>
      <c r="J14" s="52" t="s">
        <v>559</v>
      </c>
      <c r="K14" s="52" t="s">
        <v>1499</v>
      </c>
    </row>
    <row r="15" spans="1:12" ht="30" customHeight="1">
      <c r="B15" s="20">
        <v>3</v>
      </c>
      <c r="C15" s="51" t="s">
        <v>1500</v>
      </c>
      <c r="D15" s="53" t="s">
        <v>1501</v>
      </c>
      <c r="E15" s="51" t="s">
        <v>1502</v>
      </c>
      <c r="F15" s="51" t="s">
        <v>1503</v>
      </c>
      <c r="G15" s="41" t="s">
        <v>517</v>
      </c>
      <c r="H15" s="51" t="s">
        <v>859</v>
      </c>
      <c r="I15" s="51" t="s">
        <v>1504</v>
      </c>
      <c r="J15" s="51" t="s">
        <v>559</v>
      </c>
      <c r="K15" s="71" t="s">
        <v>51</v>
      </c>
    </row>
    <row r="16" spans="1:12" ht="30" customHeight="1">
      <c r="B16" s="21">
        <v>4</v>
      </c>
      <c r="C16" s="52" t="s">
        <v>561</v>
      </c>
      <c r="D16" s="52" t="s">
        <v>1505</v>
      </c>
      <c r="E16" s="52" t="s">
        <v>1506</v>
      </c>
      <c r="F16" s="52" t="s">
        <v>1507</v>
      </c>
      <c r="G16" s="41" t="s">
        <v>517</v>
      </c>
      <c r="H16" s="52" t="s">
        <v>979</v>
      </c>
      <c r="I16" s="52" t="s">
        <v>1508</v>
      </c>
      <c r="J16" s="52" t="s">
        <v>559</v>
      </c>
      <c r="K16" s="52" t="s">
        <v>1509</v>
      </c>
    </row>
    <row r="17" spans="2:11" ht="30" customHeight="1">
      <c r="B17" s="20">
        <v>5</v>
      </c>
      <c r="C17" s="51" t="s">
        <v>1510</v>
      </c>
      <c r="D17" s="51" t="s">
        <v>645</v>
      </c>
      <c r="E17" s="51" t="s">
        <v>1511</v>
      </c>
      <c r="F17" s="51" t="s">
        <v>1512</v>
      </c>
      <c r="G17" s="41" t="s">
        <v>517</v>
      </c>
      <c r="H17" s="51" t="s">
        <v>1071</v>
      </c>
      <c r="I17" s="51" t="s">
        <v>1513</v>
      </c>
      <c r="J17" s="51" t="s">
        <v>515</v>
      </c>
      <c r="K17" s="53" t="s">
        <v>1514</v>
      </c>
    </row>
    <row r="18" spans="2:11" ht="42" customHeight="1">
      <c r="B18" s="21">
        <v>6</v>
      </c>
      <c r="C18" s="52" t="s">
        <v>1515</v>
      </c>
      <c r="D18" s="52" t="s">
        <v>1516</v>
      </c>
      <c r="E18" s="54" t="s">
        <v>1517</v>
      </c>
      <c r="F18" s="52" t="s">
        <v>1518</v>
      </c>
      <c r="G18" s="41" t="s">
        <v>517</v>
      </c>
      <c r="H18" s="52" t="s">
        <v>1519</v>
      </c>
      <c r="I18" s="52" t="s">
        <v>1520</v>
      </c>
      <c r="J18" s="52" t="s">
        <v>515</v>
      </c>
      <c r="K18" s="52" t="s">
        <v>1521</v>
      </c>
    </row>
    <row r="19" spans="2:11" ht="30" customHeight="1">
      <c r="B19" s="20">
        <v>7</v>
      </c>
      <c r="C19" s="51" t="s">
        <v>1522</v>
      </c>
      <c r="D19" s="51" t="s">
        <v>1523</v>
      </c>
      <c r="E19" s="51" t="s">
        <v>1524</v>
      </c>
      <c r="F19" s="51" t="s">
        <v>1525</v>
      </c>
      <c r="G19" s="41" t="s">
        <v>517</v>
      </c>
      <c r="H19" s="51" t="s">
        <v>1083</v>
      </c>
      <c r="I19" s="51" t="s">
        <v>1526</v>
      </c>
      <c r="J19" s="51" t="s">
        <v>729</v>
      </c>
      <c r="K19" s="53" t="s">
        <v>1527</v>
      </c>
    </row>
    <row r="20" spans="2:11" ht="54.75" customHeight="1">
      <c r="B20" s="21">
        <v>8</v>
      </c>
      <c r="C20" s="52" t="s">
        <v>588</v>
      </c>
      <c r="D20" s="52" t="s">
        <v>1528</v>
      </c>
      <c r="E20" s="52" t="s">
        <v>1085</v>
      </c>
      <c r="F20" s="52" t="s">
        <v>898</v>
      </c>
      <c r="G20" s="41" t="s">
        <v>517</v>
      </c>
      <c r="H20" s="52" t="s">
        <v>1086</v>
      </c>
      <c r="I20" s="52" t="s">
        <v>1529</v>
      </c>
      <c r="J20" s="52" t="s">
        <v>729</v>
      </c>
      <c r="K20" s="52" t="s">
        <v>51</v>
      </c>
    </row>
    <row r="21" spans="2:11" ht="42" customHeight="1">
      <c r="B21" s="20">
        <v>9</v>
      </c>
      <c r="C21" s="51" t="s">
        <v>1530</v>
      </c>
      <c r="D21" s="51" t="s">
        <v>1531</v>
      </c>
      <c r="E21" s="51" t="s">
        <v>1532</v>
      </c>
      <c r="F21" s="51" t="s">
        <v>1533</v>
      </c>
      <c r="G21" s="41" t="s">
        <v>517</v>
      </c>
      <c r="H21" s="51" t="s">
        <v>899</v>
      </c>
      <c r="I21" s="51" t="s">
        <v>1534</v>
      </c>
      <c r="J21" s="51" t="s">
        <v>51</v>
      </c>
      <c r="K21" s="51" t="s">
        <v>1535</v>
      </c>
    </row>
    <row r="22" spans="2:11" ht="15.75" customHeight="1">
      <c r="B22" s="115" t="s">
        <v>919</v>
      </c>
      <c r="C22" s="115"/>
      <c r="D22" s="115"/>
      <c r="E22" s="115"/>
      <c r="F22" s="115"/>
      <c r="G22" s="115"/>
      <c r="H22" s="115"/>
      <c r="I22" s="115"/>
      <c r="J22" s="115"/>
      <c r="K22" s="115"/>
    </row>
    <row r="24" spans="2:11" ht="19.5" customHeight="1">
      <c r="B24" s="74" t="s">
        <v>920</v>
      </c>
      <c r="C24" s="74"/>
      <c r="D24" s="74"/>
      <c r="E24" s="74"/>
      <c r="F24" s="74"/>
      <c r="G24" s="74"/>
      <c r="H24" s="74"/>
      <c r="I24" s="74"/>
      <c r="J24" s="74"/>
      <c r="K24" s="74"/>
    </row>
    <row r="25" spans="2:11" ht="19.5" customHeight="1">
      <c r="B25" s="133" t="s">
        <v>921</v>
      </c>
      <c r="C25" s="133"/>
      <c r="D25" s="133"/>
      <c r="E25" s="133" t="s">
        <v>922</v>
      </c>
      <c r="F25" s="133"/>
      <c r="G25" s="133"/>
      <c r="H25" s="133"/>
      <c r="I25" s="133" t="s">
        <v>835</v>
      </c>
      <c r="J25" s="133"/>
      <c r="K25" s="133"/>
    </row>
    <row r="26" spans="2:11" ht="18" customHeight="1">
      <c r="B26" s="132" t="s">
        <v>1536</v>
      </c>
      <c r="C26" s="132"/>
      <c r="D26" s="132"/>
      <c r="E26" s="132" t="s">
        <v>507</v>
      </c>
      <c r="F26" s="132"/>
      <c r="G26" s="132"/>
      <c r="H26" s="132"/>
      <c r="I26" s="146" t="s">
        <v>517</v>
      </c>
      <c r="J26" s="146"/>
      <c r="K26" s="146"/>
    </row>
    <row r="27" spans="2:11" ht="18" customHeight="1">
      <c r="B27" s="131" t="s">
        <v>1537</v>
      </c>
      <c r="C27" s="131"/>
      <c r="D27" s="131"/>
      <c r="E27" s="131" t="s">
        <v>507</v>
      </c>
      <c r="F27" s="131"/>
      <c r="G27" s="131"/>
      <c r="H27" s="131"/>
      <c r="I27" s="131" t="s">
        <v>1505</v>
      </c>
      <c r="J27" s="131"/>
      <c r="K27" s="131"/>
    </row>
    <row r="28" spans="2:11" ht="18" customHeight="1">
      <c r="B28" s="132" t="s">
        <v>424</v>
      </c>
      <c r="C28" s="132"/>
      <c r="D28" s="132"/>
      <c r="E28" s="146" t="s">
        <v>1538</v>
      </c>
      <c r="F28" s="146"/>
      <c r="G28" s="146"/>
      <c r="H28" s="146"/>
      <c r="I28" s="132" t="s">
        <v>51</v>
      </c>
      <c r="J28" s="132"/>
      <c r="K28" s="132"/>
    </row>
    <row r="29" spans="2:11" ht="18" customHeight="1">
      <c r="B29" s="131" t="s">
        <v>1539</v>
      </c>
      <c r="C29" s="131"/>
      <c r="D29" s="131"/>
      <c r="E29" s="131" t="s">
        <v>507</v>
      </c>
      <c r="F29" s="131"/>
      <c r="G29" s="131"/>
      <c r="H29" s="131"/>
      <c r="I29" s="131" t="s">
        <v>645</v>
      </c>
      <c r="J29" s="131"/>
      <c r="K29" s="131"/>
    </row>
    <row r="30" spans="2:11" ht="18" customHeight="1">
      <c r="B30" s="132" t="s">
        <v>639</v>
      </c>
      <c r="C30" s="132"/>
      <c r="D30" s="132"/>
      <c r="E30" s="132" t="s">
        <v>507</v>
      </c>
      <c r="F30" s="132"/>
      <c r="G30" s="132"/>
      <c r="H30" s="132"/>
      <c r="I30" s="132" t="s">
        <v>1516</v>
      </c>
      <c r="J30" s="132"/>
      <c r="K30" s="132"/>
    </row>
    <row r="31" spans="2:11" ht="18" customHeight="1">
      <c r="B31" s="131" t="s">
        <v>1021</v>
      </c>
      <c r="C31" s="131"/>
      <c r="D31" s="131"/>
      <c r="E31" s="131" t="s">
        <v>1540</v>
      </c>
      <c r="F31" s="131"/>
      <c r="G31" s="131"/>
      <c r="H31" s="131"/>
      <c r="I31" s="131" t="s">
        <v>1023</v>
      </c>
      <c r="J31" s="131"/>
      <c r="K31" s="131"/>
    </row>
    <row r="33" spans="2:11" ht="19.5" customHeight="1">
      <c r="B33" s="74" t="s">
        <v>1024</v>
      </c>
      <c r="C33" s="74"/>
      <c r="D33" s="74"/>
      <c r="E33" s="74"/>
      <c r="F33" s="74"/>
      <c r="G33" s="74"/>
      <c r="H33" s="74"/>
      <c r="I33" s="74"/>
      <c r="J33" s="74"/>
      <c r="K33" s="74"/>
    </row>
    <row r="34" spans="2:11" ht="18" customHeight="1">
      <c r="B34" s="72" t="s">
        <v>1541</v>
      </c>
      <c r="C34" s="72"/>
      <c r="D34" s="72"/>
      <c r="E34" s="72"/>
      <c r="F34" s="72"/>
      <c r="G34" s="72"/>
      <c r="H34" s="72"/>
      <c r="I34" s="72"/>
      <c r="J34" s="72"/>
      <c r="K34" s="72"/>
    </row>
    <row r="35" spans="2:11" ht="18" customHeight="1">
      <c r="B35" s="72" t="s">
        <v>1542</v>
      </c>
      <c r="C35" s="72"/>
      <c r="D35" s="72"/>
      <c r="E35" s="72"/>
      <c r="F35" s="72"/>
      <c r="G35" s="72"/>
      <c r="H35" s="72"/>
      <c r="I35" s="72"/>
      <c r="J35" s="72"/>
      <c r="K35" s="72"/>
    </row>
    <row r="36" spans="2:11" ht="18" customHeight="1">
      <c r="B36" s="72" t="s">
        <v>1543</v>
      </c>
      <c r="C36" s="72"/>
      <c r="D36" s="72"/>
      <c r="E36" s="72"/>
      <c r="F36" s="72"/>
      <c r="G36" s="72"/>
      <c r="H36" s="72"/>
      <c r="I36" s="72"/>
      <c r="J36" s="72"/>
      <c r="K36" s="72"/>
    </row>
    <row r="37" spans="2:11" ht="18" customHeight="1">
      <c r="B37" s="72" t="s">
        <v>1544</v>
      </c>
      <c r="C37" s="72"/>
      <c r="D37" s="72"/>
      <c r="E37" s="72"/>
      <c r="F37" s="72"/>
      <c r="G37" s="72"/>
      <c r="H37" s="72"/>
      <c r="I37" s="72"/>
      <c r="J37" s="72"/>
      <c r="K37" s="72"/>
    </row>
    <row r="38" spans="2:11" ht="18" customHeight="1">
      <c r="B38" s="72" t="s">
        <v>1545</v>
      </c>
      <c r="C38" s="72"/>
      <c r="D38" s="72"/>
      <c r="E38" s="72"/>
      <c r="F38" s="72"/>
      <c r="G38" s="72"/>
      <c r="H38" s="72"/>
      <c r="I38" s="72"/>
      <c r="J38" s="72"/>
      <c r="K38" s="72"/>
    </row>
    <row r="40" spans="2:11" ht="19.5" customHeight="1">
      <c r="B40" s="74" t="s">
        <v>936</v>
      </c>
      <c r="C40" s="74"/>
      <c r="D40" s="74"/>
      <c r="E40" s="74"/>
      <c r="F40" s="74"/>
      <c r="G40" s="74"/>
      <c r="H40" s="74"/>
      <c r="I40" s="74"/>
      <c r="J40" s="74"/>
      <c r="K40" s="74"/>
    </row>
    <row r="41" spans="2:11" ht="18" customHeight="1">
      <c r="B41" s="72" t="s">
        <v>1546</v>
      </c>
      <c r="C41" s="72"/>
      <c r="D41" s="72"/>
      <c r="E41" s="72"/>
      <c r="F41" s="72"/>
      <c r="G41" s="72"/>
      <c r="H41" s="72"/>
      <c r="I41" s="72"/>
      <c r="J41" s="72"/>
      <c r="K41" s="72"/>
    </row>
    <row r="42" spans="2:11" ht="18" customHeight="1">
      <c r="B42" s="72" t="s">
        <v>1547</v>
      </c>
      <c r="C42" s="72"/>
      <c r="D42" s="72"/>
      <c r="E42" s="72"/>
      <c r="F42" s="72"/>
      <c r="G42" s="72"/>
      <c r="H42" s="72"/>
      <c r="I42" s="72"/>
      <c r="J42" s="72"/>
      <c r="K42" s="72"/>
    </row>
    <row r="43" spans="2:11" ht="18" customHeight="1">
      <c r="B43" s="72" t="s">
        <v>1548</v>
      </c>
      <c r="C43" s="72"/>
      <c r="D43" s="72"/>
      <c r="E43" s="72"/>
      <c r="F43" s="72"/>
      <c r="G43" s="72"/>
      <c r="H43" s="72"/>
      <c r="I43" s="72"/>
      <c r="J43" s="72"/>
      <c r="K43" s="72"/>
    </row>
    <row r="44" spans="2:11" ht="18" customHeight="1">
      <c r="B44" s="72" t="s">
        <v>1549</v>
      </c>
      <c r="C44" s="72"/>
      <c r="D44" s="72"/>
      <c r="E44" s="72"/>
      <c r="F44" s="72"/>
      <c r="G44" s="72"/>
      <c r="H44" s="72"/>
      <c r="I44" s="72"/>
      <c r="J44" s="72"/>
      <c r="K44" s="72"/>
    </row>
    <row r="46" spans="2:11" ht="19.5" customHeight="1">
      <c r="B46" s="74" t="s">
        <v>942</v>
      </c>
      <c r="C46" s="74"/>
      <c r="D46" s="74"/>
      <c r="E46" s="74"/>
      <c r="F46" s="74"/>
      <c r="G46" s="74"/>
      <c r="H46" s="74"/>
      <c r="I46" s="74"/>
      <c r="J46" s="74"/>
      <c r="K46" s="74"/>
    </row>
    <row r="47" spans="2:11" ht="44.25" customHeight="1">
      <c r="B47" s="84" t="s">
        <v>943</v>
      </c>
      <c r="C47" s="84"/>
      <c r="D47" s="84"/>
      <c r="E47" s="84"/>
      <c r="F47" s="84"/>
      <c r="G47" s="84"/>
      <c r="H47" s="84"/>
      <c r="I47" s="84"/>
      <c r="J47" s="84"/>
      <c r="K47" s="84"/>
    </row>
    <row r="48" spans="2:11" ht="31.5" customHeight="1">
      <c r="B48" s="147" t="s">
        <v>944</v>
      </c>
      <c r="C48" s="147"/>
      <c r="D48" s="147"/>
      <c r="E48" s="147"/>
      <c r="F48" s="147"/>
      <c r="G48" s="147"/>
      <c r="H48" s="147"/>
      <c r="I48" s="147"/>
      <c r="J48" s="147"/>
      <c r="K48" s="147"/>
    </row>
    <row r="49" spans="2:11" ht="19.5" customHeight="1">
      <c r="B49" s="129" t="s">
        <v>945</v>
      </c>
      <c r="C49" s="129"/>
      <c r="D49" s="129"/>
      <c r="E49" s="129"/>
      <c r="F49" s="129" t="s">
        <v>946</v>
      </c>
      <c r="G49" s="129"/>
      <c r="H49" s="129"/>
    </row>
    <row r="51" spans="2:11" ht="19.5" customHeight="1">
      <c r="B51" s="74" t="s">
        <v>947</v>
      </c>
      <c r="C51" s="74"/>
      <c r="D51" s="74"/>
      <c r="E51" s="74"/>
      <c r="F51" s="74"/>
      <c r="G51" s="74"/>
      <c r="H51" s="74"/>
      <c r="I51" s="74"/>
      <c r="J51" s="74"/>
      <c r="K51" s="74"/>
    </row>
    <row r="52" spans="2:11" ht="18" customHeight="1">
      <c r="B52" s="72" t="s">
        <v>1550</v>
      </c>
      <c r="C52" s="72"/>
      <c r="D52" s="72"/>
      <c r="E52" s="72"/>
      <c r="F52" s="72"/>
      <c r="G52" s="72"/>
      <c r="H52" s="72"/>
      <c r="I52" s="72"/>
      <c r="J52" s="72"/>
      <c r="K52" s="72"/>
    </row>
    <row r="53" spans="2:11" ht="18" customHeight="1">
      <c r="B53" s="72" t="s">
        <v>1551</v>
      </c>
      <c r="C53" s="72"/>
      <c r="D53" s="72"/>
      <c r="E53" s="72"/>
      <c r="F53" s="72"/>
      <c r="G53" s="72"/>
      <c r="H53" s="72"/>
      <c r="I53" s="72"/>
      <c r="J53" s="72"/>
      <c r="K53" s="72"/>
    </row>
    <row r="54" spans="2:11" ht="18" customHeight="1">
      <c r="B54" s="72" t="s">
        <v>1552</v>
      </c>
      <c r="C54" s="72"/>
      <c r="D54" s="72"/>
      <c r="E54" s="72"/>
      <c r="F54" s="72"/>
      <c r="G54" s="72"/>
      <c r="H54" s="72"/>
      <c r="I54" s="72"/>
      <c r="J54" s="72"/>
      <c r="K54" s="72"/>
    </row>
    <row r="56" spans="2:11" ht="15.75" customHeight="1">
      <c r="B56" s="73" t="s">
        <v>132</v>
      </c>
      <c r="C56" s="73"/>
      <c r="D56" s="73"/>
      <c r="E56" s="73"/>
      <c r="F56" s="73"/>
      <c r="G56" s="73"/>
      <c r="H56" s="73"/>
      <c r="I56" s="73"/>
      <c r="J56" s="73"/>
      <c r="K56" s="73"/>
    </row>
  </sheetData>
  <sheetProtection formatColumns="0" formatRows="0"/>
  <mergeCells count="51">
    <mergeCell ref="B1:K1"/>
    <mergeCell ref="B2:K2"/>
    <mergeCell ref="B5:K5"/>
    <mergeCell ref="B7:K7"/>
    <mergeCell ref="B8:K8"/>
    <mergeCell ref="B9:K9"/>
    <mergeCell ref="B11:K11"/>
    <mergeCell ref="B22:K22"/>
    <mergeCell ref="B24:K24"/>
    <mergeCell ref="B25:D25"/>
    <mergeCell ref="E25:H25"/>
    <mergeCell ref="I25:K25"/>
    <mergeCell ref="B26:D26"/>
    <mergeCell ref="E26:H26"/>
    <mergeCell ref="I26:K26"/>
    <mergeCell ref="B27:D27"/>
    <mergeCell ref="E27:H27"/>
    <mergeCell ref="I27:K27"/>
    <mergeCell ref="B28:D28"/>
    <mergeCell ref="E28:H28"/>
    <mergeCell ref="I28:K28"/>
    <mergeCell ref="B29:D29"/>
    <mergeCell ref="E29:H29"/>
    <mergeCell ref="I29:K29"/>
    <mergeCell ref="B30:D30"/>
    <mergeCell ref="E30:H30"/>
    <mergeCell ref="I30:K30"/>
    <mergeCell ref="B31:D31"/>
    <mergeCell ref="E31:H31"/>
    <mergeCell ref="I31:K31"/>
    <mergeCell ref="B33:K33"/>
    <mergeCell ref="B34:K34"/>
    <mergeCell ref="B35:K35"/>
    <mergeCell ref="B36:K36"/>
    <mergeCell ref="B37:K37"/>
    <mergeCell ref="B38:K38"/>
    <mergeCell ref="B40:K40"/>
    <mergeCell ref="B41:K41"/>
    <mergeCell ref="B42:K42"/>
    <mergeCell ref="B43:K43"/>
    <mergeCell ref="B44:K44"/>
    <mergeCell ref="B46:K46"/>
    <mergeCell ref="B47:K47"/>
    <mergeCell ref="B48:K48"/>
    <mergeCell ref="B49:E49"/>
    <mergeCell ref="F49:H49"/>
    <mergeCell ref="B51:K51"/>
    <mergeCell ref="B52:K52"/>
    <mergeCell ref="B53:K53"/>
    <mergeCell ref="B54:K54"/>
    <mergeCell ref="B56:K56"/>
  </mergeCells>
  <hyperlinks>
    <hyperlink ref="C3" location="'START HERE'!A1" display="◄ Start Here" xr:uid="{00000000-0004-0000-0E00-000000000000}"/>
    <hyperlink ref="D3" location="'INVESTOR QUESTIONNAIRE'!A1" display="Questionnaire" xr:uid="{00000000-0004-0000-0E00-000001000000}"/>
    <hyperlink ref="F3" location="'YOUR INVESTMENT ROUTE'!A1" display="Your Route" xr:uid="{00000000-0004-0000-0E00-000002000000}"/>
    <hyperlink ref="G3" location="'MASTER DECISION TREE'!A1" display="Decision Tree" xr:uid="{00000000-0004-0000-0E00-000003000000}"/>
    <hyperlink ref="I3" location="'GO-LIVE CHECKLIST'!A1" display="Go-Live Checklist" xr:uid="{00000000-0004-0000-0E00-000004000000}"/>
    <hyperlink ref="J3" location="'LEGAL BASIS'!A1" display="Legal Basis" xr:uid="{00000000-0004-0000-0E00-000005000000}"/>
    <hyperlink ref="B49" location="'GO-LIVE CHECKLIST'!A1" display="►  Go to GO-LIVE CHECKLIST" xr:uid="{00000000-0004-0000-0E00-000006000000}"/>
    <hyperlink ref="F49" location="'SECTOR LICENCES'!A1" display="►  Go to SECTOR LICENCES" xr:uid="{00000000-0004-0000-0E00-000007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7C0CE"/>
    <pageSetUpPr fitToPage="1"/>
  </sheetPr>
  <dimension ref="A1:I27"/>
  <sheetViews>
    <sheetView showGridLines="0" zoomScaleNormal="100" workbookViewId="0">
      <pane ySplit="4" topLeftCell="A19" activePane="bottomLeft" state="frozen"/>
      <selection pane="bottomLeft" activeCell="E13" sqref="E13"/>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1553</v>
      </c>
      <c r="C1" s="75"/>
      <c r="D1" s="75"/>
      <c r="E1" s="75"/>
      <c r="F1" s="75"/>
      <c r="G1" s="75"/>
      <c r="H1" s="75"/>
      <c r="I1" s="1"/>
    </row>
    <row r="2" spans="1:9" ht="18" customHeight="1">
      <c r="A2" s="1"/>
      <c r="B2" s="76" t="s">
        <v>1554</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18" customHeight="1">
      <c r="B6" s="72" t="s">
        <v>1556</v>
      </c>
      <c r="C6" s="72"/>
      <c r="D6" s="72"/>
      <c r="E6" s="72"/>
      <c r="F6" s="72"/>
      <c r="G6" s="72"/>
      <c r="H6" s="72"/>
    </row>
    <row r="7" spans="1:9" ht="30.75" customHeight="1">
      <c r="B7" s="130" t="s">
        <v>1557</v>
      </c>
      <c r="C7" s="130"/>
      <c r="D7" s="130"/>
      <c r="E7" s="130"/>
      <c r="F7" s="130"/>
      <c r="G7" s="130"/>
      <c r="H7" s="130"/>
    </row>
    <row r="8" spans="1:9" ht="18" customHeight="1">
      <c r="B8" s="72" t="s">
        <v>1558</v>
      </c>
      <c r="C8" s="72"/>
      <c r="D8" s="72"/>
      <c r="E8" s="72"/>
      <c r="F8" s="72"/>
      <c r="G8" s="72"/>
      <c r="H8" s="72"/>
    </row>
    <row r="9" spans="1:9" ht="18" customHeight="1">
      <c r="B9" s="72" t="s">
        <v>1559</v>
      </c>
      <c r="C9" s="72"/>
      <c r="D9" s="72"/>
      <c r="E9" s="72"/>
      <c r="F9" s="72"/>
      <c r="G9" s="72"/>
      <c r="H9" s="72"/>
    </row>
    <row r="11" spans="1:9" ht="19.5" customHeight="1">
      <c r="B11" s="74" t="s">
        <v>1560</v>
      </c>
      <c r="C11" s="74"/>
      <c r="D11" s="74"/>
      <c r="E11" s="74"/>
      <c r="F11" s="74"/>
      <c r="G11" s="74"/>
      <c r="H11" s="74"/>
    </row>
    <row r="12" spans="1:9" ht="30" customHeight="1">
      <c r="B12" s="50" t="s">
        <v>1561</v>
      </c>
      <c r="C12" s="50" t="s">
        <v>1562</v>
      </c>
      <c r="D12" s="50" t="s">
        <v>1563</v>
      </c>
      <c r="E12" s="50" t="s">
        <v>835</v>
      </c>
      <c r="F12" s="50" t="s">
        <v>1564</v>
      </c>
      <c r="G12" s="50" t="s">
        <v>1565</v>
      </c>
      <c r="H12" s="50" t="s">
        <v>1566</v>
      </c>
    </row>
    <row r="13" spans="1:9" ht="42" customHeight="1">
      <c r="B13" s="22" t="s">
        <v>1567</v>
      </c>
      <c r="C13" s="53" t="s">
        <v>1568</v>
      </c>
      <c r="D13" s="51" t="s">
        <v>1569</v>
      </c>
      <c r="E13" s="58" t="s">
        <v>1570</v>
      </c>
      <c r="F13" s="41" t="s">
        <v>517</v>
      </c>
      <c r="G13" s="41" t="s">
        <v>517</v>
      </c>
      <c r="H13" s="23" t="s">
        <v>515</v>
      </c>
    </row>
    <row r="14" spans="1:9" ht="42" customHeight="1">
      <c r="B14" s="24" t="s">
        <v>1571</v>
      </c>
      <c r="C14" s="54" t="s">
        <v>1572</v>
      </c>
      <c r="D14" s="52" t="s">
        <v>1573</v>
      </c>
      <c r="E14" s="52" t="s">
        <v>1574</v>
      </c>
      <c r="F14" s="41" t="s">
        <v>517</v>
      </c>
      <c r="G14" s="41" t="s">
        <v>517</v>
      </c>
      <c r="H14" s="25" t="s">
        <v>559</v>
      </c>
    </row>
    <row r="15" spans="1:9" ht="30" customHeight="1">
      <c r="B15" s="22" t="s">
        <v>1575</v>
      </c>
      <c r="C15" s="53" t="s">
        <v>1576</v>
      </c>
      <c r="D15" s="51" t="s">
        <v>1577</v>
      </c>
      <c r="E15" s="51" t="s">
        <v>1578</v>
      </c>
      <c r="F15" s="41" t="s">
        <v>517</v>
      </c>
      <c r="G15" s="41" t="s">
        <v>517</v>
      </c>
      <c r="H15" s="23" t="s">
        <v>559</v>
      </c>
    </row>
    <row r="16" spans="1:9" ht="30" customHeight="1">
      <c r="B16" s="24" t="s">
        <v>1579</v>
      </c>
      <c r="C16" s="54" t="s">
        <v>1580</v>
      </c>
      <c r="D16" s="52" t="s">
        <v>1569</v>
      </c>
      <c r="E16" s="57" t="s">
        <v>1581</v>
      </c>
      <c r="F16" s="41" t="s">
        <v>517</v>
      </c>
      <c r="G16" s="41" t="s">
        <v>517</v>
      </c>
      <c r="H16" s="25" t="s">
        <v>515</v>
      </c>
    </row>
    <row r="17" spans="2:8" ht="30" customHeight="1">
      <c r="B17" s="22" t="s">
        <v>1582</v>
      </c>
      <c r="C17" s="51" t="s">
        <v>1583</v>
      </c>
      <c r="D17" s="51" t="s">
        <v>1584</v>
      </c>
      <c r="E17" s="51" t="s">
        <v>1585</v>
      </c>
      <c r="F17" s="41" t="s">
        <v>517</v>
      </c>
      <c r="G17" s="41" t="s">
        <v>517</v>
      </c>
      <c r="H17" s="23" t="s">
        <v>515</v>
      </c>
    </row>
    <row r="18" spans="2:8" ht="30" customHeight="1">
      <c r="B18" s="24" t="s">
        <v>1586</v>
      </c>
      <c r="C18" s="57" t="s">
        <v>1587</v>
      </c>
      <c r="D18" s="52" t="s">
        <v>1588</v>
      </c>
      <c r="E18" s="52" t="s">
        <v>1589</v>
      </c>
      <c r="F18" s="41" t="s">
        <v>517</v>
      </c>
      <c r="G18" s="41" t="s">
        <v>517</v>
      </c>
      <c r="H18" s="25" t="s">
        <v>559</v>
      </c>
    </row>
    <row r="19" spans="2:8" ht="30" customHeight="1">
      <c r="B19" s="22" t="s">
        <v>1590</v>
      </c>
      <c r="C19" s="51" t="s">
        <v>1591</v>
      </c>
      <c r="D19" s="51" t="s">
        <v>1354</v>
      </c>
      <c r="E19" s="51" t="s">
        <v>787</v>
      </c>
      <c r="F19" s="51" t="s">
        <v>512</v>
      </c>
      <c r="G19" s="41" t="s">
        <v>517</v>
      </c>
      <c r="H19" s="23" t="s">
        <v>515</v>
      </c>
    </row>
    <row r="20" spans="2:8" ht="42" customHeight="1">
      <c r="B20" s="24" t="s">
        <v>1592</v>
      </c>
      <c r="C20" s="55" t="s">
        <v>1593</v>
      </c>
      <c r="D20" s="52" t="s">
        <v>1594</v>
      </c>
      <c r="E20" s="52" t="s">
        <v>645</v>
      </c>
      <c r="F20" s="41" t="s">
        <v>517</v>
      </c>
      <c r="G20" s="41" t="s">
        <v>517</v>
      </c>
      <c r="H20" s="25" t="s">
        <v>559</v>
      </c>
    </row>
    <row r="22" spans="2:8" ht="19.5" customHeight="1">
      <c r="B22" s="74" t="s">
        <v>1595</v>
      </c>
      <c r="C22" s="74"/>
      <c r="D22" s="74"/>
      <c r="E22" s="74"/>
      <c r="F22" s="74"/>
      <c r="G22" s="74"/>
      <c r="H22" s="74"/>
    </row>
    <row r="23" spans="2:8" ht="18" customHeight="1">
      <c r="B23" s="72" t="s">
        <v>1596</v>
      </c>
      <c r="C23" s="72"/>
      <c r="D23" s="72"/>
      <c r="E23" s="72"/>
      <c r="F23" s="72"/>
      <c r="G23" s="72"/>
      <c r="H23" s="72"/>
    </row>
    <row r="24" spans="2:8" ht="18" customHeight="1">
      <c r="B24" s="72" t="s">
        <v>1597</v>
      </c>
      <c r="C24" s="72"/>
      <c r="D24" s="72"/>
      <c r="E24" s="72"/>
      <c r="F24" s="72"/>
      <c r="G24" s="72"/>
      <c r="H24" s="72"/>
    </row>
    <row r="25" spans="2:8" ht="18" customHeight="1">
      <c r="B25" s="72" t="s">
        <v>1598</v>
      </c>
      <c r="C25" s="72"/>
      <c r="D25" s="72"/>
      <c r="E25" s="72"/>
      <c r="F25" s="72"/>
      <c r="G25" s="72"/>
      <c r="H25" s="72"/>
    </row>
    <row r="27" spans="2:8" ht="15.75" customHeight="1">
      <c r="B27" s="73" t="s">
        <v>132</v>
      </c>
      <c r="C27" s="73"/>
      <c r="D27" s="73"/>
      <c r="E27" s="73"/>
      <c r="F27" s="73"/>
      <c r="G27" s="73"/>
      <c r="H27" s="73"/>
    </row>
  </sheetData>
  <sheetProtection formatColumns="0" formatRows="0"/>
  <mergeCells count="13">
    <mergeCell ref="B1:H1"/>
    <mergeCell ref="B2:H2"/>
    <mergeCell ref="B5:H5"/>
    <mergeCell ref="B6:H6"/>
    <mergeCell ref="B7:H7"/>
    <mergeCell ref="B24:H24"/>
    <mergeCell ref="B25:H25"/>
    <mergeCell ref="B27:H27"/>
    <mergeCell ref="B8:H8"/>
    <mergeCell ref="B9:H9"/>
    <mergeCell ref="B11:H11"/>
    <mergeCell ref="B22:H22"/>
    <mergeCell ref="B23:H23"/>
  </mergeCells>
  <conditionalFormatting sqref="H13:H20">
    <cfRule type="cellIs" dxfId="24" priority="2" operator="equal">
      <formula>"Yes"</formula>
    </cfRule>
  </conditionalFormatting>
  <hyperlinks>
    <hyperlink ref="B3" location="'START HERE'!A1" display="◄ Start Here" xr:uid="{00000000-0004-0000-0F00-000000000000}"/>
    <hyperlink ref="C3" location="'INVESTOR QUESTIONNAIRE'!A1" display="Questionnaire" xr:uid="{00000000-0004-0000-0F00-000001000000}"/>
    <hyperlink ref="D3" location="'YOUR INVESTMENT ROUTE'!A1" display="Your Route" xr:uid="{00000000-0004-0000-0F00-000002000000}"/>
    <hyperlink ref="E3" location="'MASTER DECISION TREE'!A1" display="Decision Tree" xr:uid="{00000000-0004-0000-0F00-000003000000}"/>
    <hyperlink ref="F3" location="'GO-LIVE CHECKLIST'!A1" display="Go-Live Checklist" xr:uid="{00000000-0004-0000-0F00-000004000000}"/>
    <hyperlink ref="G3" location="'LEGAL BASIS'!A1" display="Legal Basis" xr:uid="{00000000-0004-0000-0F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B7C0CE"/>
    <pageSetUpPr fitToPage="1"/>
  </sheetPr>
  <dimension ref="A1:K40"/>
  <sheetViews>
    <sheetView showGridLines="0" zoomScaleNormal="100" workbookViewId="0">
      <pane ySplit="4" topLeftCell="A5" activePane="bottomLeft" state="frozen"/>
      <selection pane="bottomLeft"/>
    </sheetView>
  </sheetViews>
  <sheetFormatPr defaultColWidth="8.7109375" defaultRowHeight="14.45"/>
  <cols>
    <col min="1" max="1" width="2" customWidth="1"/>
    <col min="2" max="2" width="30" customWidth="1"/>
    <col min="3" max="3" width="16" customWidth="1"/>
    <col min="4" max="4" width="14" customWidth="1"/>
    <col min="5" max="5" width="22" customWidth="1"/>
    <col min="6" max="8" width="24" customWidth="1"/>
    <col min="9" max="9" width="22" customWidth="1"/>
    <col min="10" max="10" width="30" customWidth="1"/>
  </cols>
  <sheetData>
    <row r="1" spans="1:11" ht="30" customHeight="1">
      <c r="A1" s="1"/>
      <c r="B1" s="75" t="s">
        <v>100</v>
      </c>
      <c r="C1" s="75"/>
      <c r="D1" s="75"/>
      <c r="E1" s="75"/>
      <c r="F1" s="75"/>
      <c r="G1" s="75"/>
      <c r="H1" s="75"/>
      <c r="I1" s="75"/>
      <c r="J1" s="75"/>
      <c r="K1" s="1"/>
    </row>
    <row r="2" spans="1:11" ht="18" customHeight="1">
      <c r="A2" s="1"/>
      <c r="B2" s="76" t="s">
        <v>1599</v>
      </c>
      <c r="C2" s="76"/>
      <c r="D2" s="76"/>
      <c r="E2" s="76"/>
      <c r="F2" s="76"/>
      <c r="G2" s="76"/>
      <c r="H2" s="76"/>
      <c r="I2" s="76"/>
      <c r="J2" s="76"/>
      <c r="K2" s="1"/>
    </row>
    <row r="3" spans="1:11" ht="18" customHeight="1">
      <c r="B3" s="2" t="s">
        <v>135</v>
      </c>
      <c r="C3" s="2" t="s">
        <v>136</v>
      </c>
      <c r="E3" s="2" t="s">
        <v>137</v>
      </c>
      <c r="F3" s="2" t="s">
        <v>393</v>
      </c>
      <c r="H3" s="2" t="s">
        <v>211</v>
      </c>
      <c r="I3" s="2" t="s">
        <v>394</v>
      </c>
    </row>
    <row r="4" spans="1:11" ht="6" customHeight="1"/>
    <row r="5" spans="1:11" ht="19.5" customHeight="1">
      <c r="B5" s="74" t="s">
        <v>1600</v>
      </c>
      <c r="C5" s="74"/>
      <c r="D5" s="74"/>
      <c r="E5" s="74"/>
      <c r="F5" s="74"/>
      <c r="G5" s="74"/>
      <c r="H5" s="74"/>
      <c r="I5" s="74"/>
      <c r="J5" s="74"/>
    </row>
    <row r="6" spans="1:11" ht="19.5" customHeight="1">
      <c r="B6" s="50" t="s">
        <v>1601</v>
      </c>
      <c r="C6" s="133" t="s">
        <v>1602</v>
      </c>
      <c r="D6" s="133"/>
      <c r="E6" s="133"/>
      <c r="F6" s="133" t="s">
        <v>1603</v>
      </c>
      <c r="G6" s="133"/>
      <c r="H6" s="133"/>
      <c r="I6" s="133"/>
      <c r="J6" s="133"/>
    </row>
    <row r="7" spans="1:11" ht="18" customHeight="1">
      <c r="B7" s="51" t="s">
        <v>1604</v>
      </c>
      <c r="C7" s="132" t="s">
        <v>1605</v>
      </c>
      <c r="D7" s="132"/>
      <c r="E7" s="132"/>
      <c r="F7" s="132" t="s">
        <v>1606</v>
      </c>
      <c r="G7" s="132"/>
      <c r="H7" s="132"/>
      <c r="I7" s="132"/>
      <c r="J7" s="132"/>
    </row>
    <row r="8" spans="1:11" ht="18" customHeight="1">
      <c r="B8" s="52" t="s">
        <v>1607</v>
      </c>
      <c r="C8" s="131" t="s">
        <v>1608</v>
      </c>
      <c r="D8" s="131"/>
      <c r="E8" s="131"/>
      <c r="F8" s="136" t="s">
        <v>1609</v>
      </c>
      <c r="G8" s="136"/>
      <c r="H8" s="136"/>
      <c r="I8" s="136"/>
      <c r="J8" s="136"/>
    </row>
    <row r="9" spans="1:11" ht="18" customHeight="1">
      <c r="B9" s="51" t="s">
        <v>1610</v>
      </c>
      <c r="C9" s="132" t="s">
        <v>1611</v>
      </c>
      <c r="D9" s="132"/>
      <c r="E9" s="132"/>
      <c r="F9" s="132" t="s">
        <v>1612</v>
      </c>
      <c r="G9" s="132"/>
      <c r="H9" s="132"/>
      <c r="I9" s="132"/>
      <c r="J9" s="132"/>
    </row>
    <row r="10" spans="1:11" ht="30" customHeight="1">
      <c r="B10" s="52" t="s">
        <v>1613</v>
      </c>
      <c r="C10" s="131" t="s">
        <v>1614</v>
      </c>
      <c r="D10" s="131"/>
      <c r="E10" s="131"/>
      <c r="F10" s="131" t="s">
        <v>1615</v>
      </c>
      <c r="G10" s="131"/>
      <c r="H10" s="131"/>
      <c r="I10" s="131"/>
      <c r="J10" s="131"/>
    </row>
    <row r="11" spans="1:11" ht="18" customHeight="1">
      <c r="B11" s="51" t="s">
        <v>1616</v>
      </c>
      <c r="C11" s="132" t="s">
        <v>1617</v>
      </c>
      <c r="D11" s="132"/>
      <c r="E11" s="132"/>
      <c r="F11" s="132" t="s">
        <v>1618</v>
      </c>
      <c r="G11" s="132"/>
      <c r="H11" s="132"/>
      <c r="I11" s="132"/>
      <c r="J11" s="132"/>
    </row>
    <row r="12" spans="1:11" ht="18" customHeight="1">
      <c r="B12" s="52" t="s">
        <v>1619</v>
      </c>
      <c r="C12" s="131" t="s">
        <v>1620</v>
      </c>
      <c r="D12" s="131"/>
      <c r="E12" s="131"/>
      <c r="F12" s="131" t="s">
        <v>1621</v>
      </c>
      <c r="G12" s="131"/>
      <c r="H12" s="131"/>
      <c r="I12" s="131"/>
      <c r="J12" s="131"/>
    </row>
    <row r="13" spans="1:11" ht="18" customHeight="1">
      <c r="B13" s="51" t="s">
        <v>1622</v>
      </c>
      <c r="C13" s="132" t="s">
        <v>1623</v>
      </c>
      <c r="D13" s="132"/>
      <c r="E13" s="132"/>
      <c r="F13" s="132" t="s">
        <v>1624</v>
      </c>
      <c r="G13" s="132"/>
      <c r="H13" s="132"/>
      <c r="I13" s="132"/>
      <c r="J13" s="132"/>
    </row>
    <row r="14" spans="1:11" ht="18" customHeight="1">
      <c r="B14" s="52" t="s">
        <v>1625</v>
      </c>
      <c r="C14" s="131" t="s">
        <v>1626</v>
      </c>
      <c r="D14" s="131"/>
      <c r="E14" s="131"/>
      <c r="F14" s="131" t="s">
        <v>1627</v>
      </c>
      <c r="G14" s="131"/>
      <c r="H14" s="131"/>
      <c r="I14" s="131"/>
      <c r="J14" s="131"/>
    </row>
    <row r="15" spans="1:11" ht="18" customHeight="1">
      <c r="B15" s="51" t="s">
        <v>1628</v>
      </c>
      <c r="C15" s="132" t="s">
        <v>1629</v>
      </c>
      <c r="D15" s="132"/>
      <c r="E15" s="132"/>
      <c r="F15" s="132" t="s">
        <v>1630</v>
      </c>
      <c r="G15" s="132"/>
      <c r="H15" s="132"/>
      <c r="I15" s="132"/>
      <c r="J15" s="132"/>
    </row>
    <row r="16" spans="1:11" ht="18" customHeight="1">
      <c r="B16" s="52" t="s">
        <v>1631</v>
      </c>
      <c r="C16" s="131" t="s">
        <v>1632</v>
      </c>
      <c r="D16" s="131"/>
      <c r="E16" s="131"/>
      <c r="F16" s="131" t="s">
        <v>1633</v>
      </c>
      <c r="G16" s="131"/>
      <c r="H16" s="131"/>
      <c r="I16" s="131"/>
      <c r="J16" s="131"/>
    </row>
    <row r="18" spans="2:10" ht="18" customHeight="1">
      <c r="B18" s="147" t="s">
        <v>1634</v>
      </c>
      <c r="C18" s="147"/>
      <c r="D18" s="147"/>
      <c r="E18" s="147"/>
      <c r="F18" s="147"/>
      <c r="G18" s="147"/>
      <c r="H18" s="147"/>
      <c r="I18" s="147"/>
      <c r="J18" s="147"/>
    </row>
    <row r="20" spans="2:10" ht="19.5" customHeight="1">
      <c r="B20" s="74" t="s">
        <v>1635</v>
      </c>
      <c r="C20" s="74"/>
      <c r="D20" s="74"/>
      <c r="E20" s="74"/>
      <c r="F20" s="74"/>
      <c r="G20" s="74"/>
      <c r="H20" s="74"/>
      <c r="I20" s="74"/>
      <c r="J20" s="74"/>
    </row>
    <row r="21" spans="2:10" ht="16.5" customHeight="1">
      <c r="B21" s="139" t="s">
        <v>1636</v>
      </c>
      <c r="C21" s="139"/>
      <c r="D21" s="139"/>
      <c r="E21" s="139"/>
      <c r="F21" s="139"/>
      <c r="G21" s="139"/>
      <c r="H21" s="139"/>
      <c r="I21" s="139"/>
      <c r="J21" s="139"/>
    </row>
    <row r="22" spans="2:10" ht="30" customHeight="1">
      <c r="B22" s="50" t="s">
        <v>1637</v>
      </c>
      <c r="C22" s="50" t="s">
        <v>1638</v>
      </c>
      <c r="D22" s="50" t="s">
        <v>1639</v>
      </c>
      <c r="E22" s="50" t="s">
        <v>1640</v>
      </c>
      <c r="F22" s="50" t="s">
        <v>1641</v>
      </c>
      <c r="G22" s="50" t="s">
        <v>1642</v>
      </c>
      <c r="H22" s="50" t="s">
        <v>1643</v>
      </c>
      <c r="I22" s="50" t="s">
        <v>1644</v>
      </c>
      <c r="J22" s="50" t="s">
        <v>1645</v>
      </c>
    </row>
    <row r="23" spans="2:10" ht="39.75" customHeight="1">
      <c r="B23" s="26" t="s">
        <v>1646</v>
      </c>
      <c r="C23" s="26" t="s">
        <v>1647</v>
      </c>
      <c r="D23" s="26" t="s">
        <v>1648</v>
      </c>
      <c r="E23" s="26" t="s">
        <v>1649</v>
      </c>
      <c r="F23" s="26" t="s">
        <v>1650</v>
      </c>
      <c r="G23" s="26" t="s">
        <v>1651</v>
      </c>
      <c r="H23" s="26" t="s">
        <v>1652</v>
      </c>
      <c r="I23" s="26" t="s">
        <v>1653</v>
      </c>
      <c r="J23" s="26" t="s">
        <v>1654</v>
      </c>
    </row>
    <row r="24" spans="2:10" ht="24" customHeight="1">
      <c r="B24" s="41"/>
      <c r="C24" s="41"/>
      <c r="D24" s="41"/>
      <c r="E24" s="41"/>
      <c r="F24" s="41"/>
      <c r="G24" s="41"/>
      <c r="H24" s="41"/>
      <c r="I24" s="41"/>
      <c r="J24" s="41"/>
    </row>
    <row r="25" spans="2:10" ht="24" customHeight="1">
      <c r="B25" s="41"/>
      <c r="C25" s="41"/>
      <c r="D25" s="41"/>
      <c r="E25" s="41"/>
      <c r="F25" s="41"/>
      <c r="G25" s="41"/>
      <c r="H25" s="41"/>
      <c r="I25" s="41"/>
      <c r="J25" s="41"/>
    </row>
    <row r="26" spans="2:10" ht="24" customHeight="1">
      <c r="B26" s="41"/>
      <c r="C26" s="41"/>
      <c r="D26" s="41"/>
      <c r="E26" s="41"/>
      <c r="F26" s="41"/>
      <c r="G26" s="41"/>
      <c r="H26" s="41"/>
      <c r="I26" s="41"/>
      <c r="J26" s="41"/>
    </row>
    <row r="27" spans="2:10" ht="24" customHeight="1">
      <c r="B27" s="41"/>
      <c r="C27" s="41"/>
      <c r="D27" s="41"/>
      <c r="E27" s="41"/>
      <c r="F27" s="41"/>
      <c r="G27" s="41"/>
      <c r="H27" s="41"/>
      <c r="I27" s="41"/>
      <c r="J27" s="41"/>
    </row>
    <row r="28" spans="2:10" ht="24" customHeight="1">
      <c r="B28" s="41"/>
      <c r="C28" s="41"/>
      <c r="D28" s="41"/>
      <c r="E28" s="41"/>
      <c r="F28" s="41"/>
      <c r="G28" s="41"/>
      <c r="H28" s="41"/>
      <c r="I28" s="41"/>
      <c r="J28" s="41"/>
    </row>
    <row r="29" spans="2:10" ht="24" customHeight="1">
      <c r="B29" s="41"/>
      <c r="C29" s="41"/>
      <c r="D29" s="41"/>
      <c r="E29" s="41"/>
      <c r="F29" s="41"/>
      <c r="G29" s="41"/>
      <c r="H29" s="41"/>
      <c r="I29" s="41"/>
      <c r="J29" s="41"/>
    </row>
    <row r="30" spans="2:10" ht="24" customHeight="1">
      <c r="B30" s="41"/>
      <c r="C30" s="41"/>
      <c r="D30" s="41"/>
      <c r="E30" s="41"/>
      <c r="F30" s="41"/>
      <c r="G30" s="41"/>
      <c r="H30" s="41"/>
      <c r="I30" s="41"/>
      <c r="J30" s="41"/>
    </row>
    <row r="31" spans="2:10" ht="24" customHeight="1">
      <c r="B31" s="41"/>
      <c r="C31" s="41"/>
      <c r="D31" s="41"/>
      <c r="E31" s="41"/>
      <c r="F31" s="41"/>
      <c r="G31" s="41"/>
      <c r="H31" s="41"/>
      <c r="I31" s="41"/>
      <c r="J31" s="41"/>
    </row>
    <row r="32" spans="2:10" ht="24" customHeight="1">
      <c r="B32" s="41"/>
      <c r="C32" s="41"/>
      <c r="D32" s="41"/>
      <c r="E32" s="41"/>
      <c r="F32" s="41"/>
      <c r="G32" s="41"/>
      <c r="H32" s="41"/>
      <c r="I32" s="41"/>
      <c r="J32" s="41"/>
    </row>
    <row r="33" spans="2:10" ht="24" customHeight="1">
      <c r="B33" s="41"/>
      <c r="C33" s="41"/>
      <c r="D33" s="41"/>
      <c r="E33" s="41"/>
      <c r="F33" s="41"/>
      <c r="G33" s="41"/>
      <c r="H33" s="41"/>
      <c r="I33" s="41"/>
      <c r="J33" s="41"/>
    </row>
    <row r="34" spans="2:10" ht="24" customHeight="1">
      <c r="B34" s="41"/>
      <c r="C34" s="41"/>
      <c r="D34" s="41"/>
      <c r="E34" s="41"/>
      <c r="F34" s="41"/>
      <c r="G34" s="41"/>
      <c r="H34" s="41"/>
      <c r="I34" s="41"/>
      <c r="J34" s="41"/>
    </row>
    <row r="35" spans="2:10" ht="24" customHeight="1">
      <c r="B35" s="41"/>
      <c r="C35" s="41"/>
      <c r="D35" s="41"/>
      <c r="E35" s="41"/>
      <c r="F35" s="41"/>
      <c r="G35" s="41"/>
      <c r="H35" s="41"/>
      <c r="I35" s="41"/>
      <c r="J35" s="41"/>
    </row>
    <row r="36" spans="2:10" ht="24" customHeight="1">
      <c r="B36" s="41"/>
      <c r="C36" s="41"/>
      <c r="D36" s="41"/>
      <c r="E36" s="41"/>
      <c r="F36" s="41"/>
      <c r="G36" s="41"/>
      <c r="H36" s="41"/>
      <c r="I36" s="41"/>
      <c r="J36" s="41"/>
    </row>
    <row r="37" spans="2:10" ht="24" customHeight="1">
      <c r="B37" s="41"/>
      <c r="C37" s="41"/>
      <c r="D37" s="41"/>
      <c r="E37" s="41"/>
      <c r="F37" s="41"/>
      <c r="G37" s="41"/>
      <c r="H37" s="41"/>
      <c r="I37" s="41"/>
      <c r="J37" s="41"/>
    </row>
    <row r="38" spans="2:10" ht="24" customHeight="1">
      <c r="B38" s="41"/>
      <c r="C38" s="41"/>
      <c r="D38" s="41"/>
      <c r="E38" s="41"/>
      <c r="F38" s="41"/>
      <c r="G38" s="41"/>
      <c r="H38" s="41"/>
      <c r="I38" s="41"/>
      <c r="J38" s="41"/>
    </row>
    <row r="40" spans="2:10" ht="15.75" customHeight="1">
      <c r="B40" s="73" t="s">
        <v>132</v>
      </c>
      <c r="C40" s="73"/>
      <c r="D40" s="73"/>
      <c r="E40" s="73"/>
      <c r="F40" s="73"/>
      <c r="G40" s="73"/>
      <c r="H40" s="73"/>
      <c r="I40" s="73"/>
      <c r="J40" s="73"/>
    </row>
  </sheetData>
  <autoFilter ref="B22:J38" xr:uid="{00000000-0009-0000-0000-000010000000}"/>
  <mergeCells count="29">
    <mergeCell ref="B1:J1"/>
    <mergeCell ref="B2:J2"/>
    <mergeCell ref="B5:J5"/>
    <mergeCell ref="C6:E6"/>
    <mergeCell ref="F6:J6"/>
    <mergeCell ref="C7:E7"/>
    <mergeCell ref="F7:J7"/>
    <mergeCell ref="C8:E8"/>
    <mergeCell ref="F8:J8"/>
    <mergeCell ref="C9:E9"/>
    <mergeCell ref="F9:J9"/>
    <mergeCell ref="C10:E10"/>
    <mergeCell ref="F10:J10"/>
    <mergeCell ref="C11:E11"/>
    <mergeCell ref="F11:J11"/>
    <mergeCell ref="C12:E12"/>
    <mergeCell ref="F12:J12"/>
    <mergeCell ref="C13:E13"/>
    <mergeCell ref="F13:J13"/>
    <mergeCell ref="C14:E14"/>
    <mergeCell ref="F14:J14"/>
    <mergeCell ref="C15:E15"/>
    <mergeCell ref="F15:J15"/>
    <mergeCell ref="B40:J40"/>
    <mergeCell ref="C16:E16"/>
    <mergeCell ref="F16:J16"/>
    <mergeCell ref="B18:J18"/>
    <mergeCell ref="B20:J20"/>
    <mergeCell ref="B21:J21"/>
  </mergeCells>
  <dataValidations count="1">
    <dataValidation type="list" allowBlank="1" sqref="D24:D38" xr:uid="{00000000-0002-0000-1000-000000000000}">
      <formula1>"Yes,No,Case-specific"</formula1>
      <formula2>0</formula2>
    </dataValidation>
  </dataValidations>
  <hyperlinks>
    <hyperlink ref="B3" location="'START HERE'!A1" display="◄ Start Here" xr:uid="{00000000-0004-0000-1000-000000000000}"/>
    <hyperlink ref="C3" location="'INVESTOR QUESTIONNAIRE'!A1" display="Questionnaire" xr:uid="{00000000-0004-0000-1000-000001000000}"/>
    <hyperlink ref="E3" location="'YOUR INVESTMENT ROUTE'!A1" display="Your Route" xr:uid="{00000000-0004-0000-1000-000002000000}"/>
    <hyperlink ref="F3" location="'MASTER DECISION TREE'!A1" display="Decision Tree" xr:uid="{00000000-0004-0000-1000-000003000000}"/>
    <hyperlink ref="H3" location="'GO-LIVE CHECKLIST'!A1" display="Go-Live Checklist" xr:uid="{00000000-0004-0000-1000-000004000000}"/>
    <hyperlink ref="I3" location="'LEGAL BASIS'!A1" display="Legal Basis" xr:uid="{00000000-0004-0000-10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B7C0CE"/>
    <pageSetUpPr fitToPage="1"/>
  </sheetPr>
  <dimension ref="A1:I28"/>
  <sheetViews>
    <sheetView showGridLines="0" tabSelected="1" zoomScaleNormal="100" workbookViewId="0">
      <pane ySplit="4" topLeftCell="A5" activePane="bottomLeft" state="frozen"/>
      <selection pane="bottomLeft" activeCell="E12" sqref="E12"/>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103</v>
      </c>
      <c r="C1" s="75"/>
      <c r="D1" s="75"/>
      <c r="E1" s="75"/>
      <c r="F1" s="75"/>
      <c r="G1" s="75"/>
      <c r="H1" s="75"/>
      <c r="I1" s="1"/>
    </row>
    <row r="2" spans="1:9" ht="18" customHeight="1">
      <c r="A2" s="1"/>
      <c r="B2" s="76" t="s">
        <v>1655</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18" customHeight="1">
      <c r="B6" s="72" t="s">
        <v>1656</v>
      </c>
      <c r="C6" s="72"/>
      <c r="D6" s="72"/>
      <c r="E6" s="72"/>
      <c r="F6" s="72"/>
      <c r="G6" s="72"/>
      <c r="H6" s="72"/>
    </row>
    <row r="7" spans="1:9" ht="30.75" customHeight="1">
      <c r="B7" s="72" t="s">
        <v>1657</v>
      </c>
      <c r="C7" s="72"/>
      <c r="D7" s="72"/>
      <c r="E7" s="72"/>
      <c r="F7" s="72"/>
      <c r="G7" s="72"/>
      <c r="H7" s="72"/>
    </row>
    <row r="8" spans="1:9" ht="18" customHeight="1">
      <c r="B8" s="72" t="s">
        <v>1658</v>
      </c>
      <c r="C8" s="72"/>
      <c r="D8" s="72"/>
      <c r="E8" s="72"/>
      <c r="F8" s="72"/>
      <c r="G8" s="72"/>
      <c r="H8" s="72"/>
    </row>
    <row r="10" spans="1:9" ht="19.5" customHeight="1">
      <c r="B10" s="74" t="s">
        <v>1560</v>
      </c>
      <c r="C10" s="74"/>
      <c r="D10" s="74"/>
      <c r="E10" s="74"/>
      <c r="F10" s="74"/>
      <c r="G10" s="74"/>
      <c r="H10" s="74"/>
    </row>
    <row r="11" spans="1:9" ht="30" customHeight="1">
      <c r="B11" s="50" t="s">
        <v>1561</v>
      </c>
      <c r="C11" s="50" t="s">
        <v>1562</v>
      </c>
      <c r="D11" s="50" t="s">
        <v>1563</v>
      </c>
      <c r="E11" s="50" t="s">
        <v>835</v>
      </c>
      <c r="F11" s="50" t="s">
        <v>1564</v>
      </c>
      <c r="G11" s="50" t="s">
        <v>1565</v>
      </c>
      <c r="H11" s="50" t="s">
        <v>1566</v>
      </c>
    </row>
    <row r="12" spans="1:9" ht="30" customHeight="1">
      <c r="B12" s="22" t="s">
        <v>1659</v>
      </c>
      <c r="C12" s="51" t="s">
        <v>1660</v>
      </c>
      <c r="D12" s="51" t="s">
        <v>1661</v>
      </c>
      <c r="E12" s="71" t="s">
        <v>51</v>
      </c>
      <c r="F12" s="51" t="s">
        <v>512</v>
      </c>
      <c r="G12" s="41" t="s">
        <v>517</v>
      </c>
      <c r="H12" s="23" t="s">
        <v>559</v>
      </c>
    </row>
    <row r="13" spans="1:9" ht="42" customHeight="1">
      <c r="B13" s="24" t="s">
        <v>1662</v>
      </c>
      <c r="C13" s="52" t="s">
        <v>1663</v>
      </c>
      <c r="D13" s="52" t="s">
        <v>1664</v>
      </c>
      <c r="E13" s="52" t="s">
        <v>734</v>
      </c>
      <c r="F13" s="41" t="s">
        <v>517</v>
      </c>
      <c r="G13" s="41" t="s">
        <v>517</v>
      </c>
      <c r="H13" s="25" t="s">
        <v>515</v>
      </c>
    </row>
    <row r="14" spans="1:9" ht="42" customHeight="1">
      <c r="B14" s="22" t="s">
        <v>1665</v>
      </c>
      <c r="C14" s="53" t="s">
        <v>1666</v>
      </c>
      <c r="D14" s="51" t="s">
        <v>1667</v>
      </c>
      <c r="E14" s="51" t="s">
        <v>725</v>
      </c>
      <c r="F14" s="41" t="s">
        <v>517</v>
      </c>
      <c r="G14" s="41" t="s">
        <v>517</v>
      </c>
      <c r="H14" s="23" t="s">
        <v>515</v>
      </c>
    </row>
    <row r="15" spans="1:9" ht="18" customHeight="1">
      <c r="B15" s="24" t="s">
        <v>1668</v>
      </c>
      <c r="C15" s="52" t="s">
        <v>1669</v>
      </c>
      <c r="D15" s="52" t="s">
        <v>1670</v>
      </c>
      <c r="E15" s="52" t="s">
        <v>1671</v>
      </c>
      <c r="F15" s="41" t="s">
        <v>517</v>
      </c>
      <c r="G15" s="41" t="s">
        <v>517</v>
      </c>
      <c r="H15" s="25" t="s">
        <v>515</v>
      </c>
    </row>
    <row r="16" spans="1:9" ht="30" customHeight="1">
      <c r="B16" s="22" t="s">
        <v>1672</v>
      </c>
      <c r="C16" s="51" t="s">
        <v>1673</v>
      </c>
      <c r="D16" s="51" t="s">
        <v>1674</v>
      </c>
      <c r="E16" s="51" t="s">
        <v>1363</v>
      </c>
      <c r="F16" s="41" t="s">
        <v>517</v>
      </c>
      <c r="G16" s="41" t="s">
        <v>517</v>
      </c>
      <c r="H16" s="23" t="s">
        <v>515</v>
      </c>
    </row>
    <row r="17" spans="2:8" ht="30" customHeight="1">
      <c r="B17" s="24" t="s">
        <v>1675</v>
      </c>
      <c r="C17" s="57" t="s">
        <v>1676</v>
      </c>
      <c r="D17" s="52" t="s">
        <v>1677</v>
      </c>
      <c r="E17" s="52" t="s">
        <v>1678</v>
      </c>
      <c r="F17" s="41" t="s">
        <v>517</v>
      </c>
      <c r="G17" s="41" t="s">
        <v>517</v>
      </c>
      <c r="H17" s="25" t="s">
        <v>515</v>
      </c>
    </row>
    <row r="18" spans="2:8" ht="30" customHeight="1">
      <c r="B18" s="22" t="s">
        <v>1679</v>
      </c>
      <c r="C18" s="51" t="s">
        <v>1680</v>
      </c>
      <c r="D18" s="51" t="s">
        <v>1681</v>
      </c>
      <c r="E18" s="51" t="s">
        <v>1682</v>
      </c>
      <c r="F18" s="41" t="s">
        <v>517</v>
      </c>
      <c r="G18" s="41" t="s">
        <v>517</v>
      </c>
      <c r="H18" s="23" t="s">
        <v>515</v>
      </c>
    </row>
    <row r="19" spans="2:8" ht="30" customHeight="1">
      <c r="B19" s="24" t="s">
        <v>1683</v>
      </c>
      <c r="C19" s="54" t="s">
        <v>1684</v>
      </c>
      <c r="D19" s="52" t="s">
        <v>1685</v>
      </c>
      <c r="E19" s="52" t="s">
        <v>1686</v>
      </c>
      <c r="F19" s="41" t="s">
        <v>517</v>
      </c>
      <c r="G19" s="41" t="s">
        <v>517</v>
      </c>
      <c r="H19" s="25" t="s">
        <v>515</v>
      </c>
    </row>
    <row r="20" spans="2:8" ht="30" customHeight="1">
      <c r="B20" s="22" t="s">
        <v>1687</v>
      </c>
      <c r="C20" s="53" t="s">
        <v>1688</v>
      </c>
      <c r="D20" s="51" t="s">
        <v>1689</v>
      </c>
      <c r="E20" s="51" t="s">
        <v>1097</v>
      </c>
      <c r="F20" s="41" t="s">
        <v>517</v>
      </c>
      <c r="G20" s="41" t="s">
        <v>517</v>
      </c>
      <c r="H20" s="23" t="s">
        <v>559</v>
      </c>
    </row>
    <row r="22" spans="2:8" ht="19.5" customHeight="1">
      <c r="B22" s="74" t="s">
        <v>1595</v>
      </c>
      <c r="C22" s="74"/>
      <c r="D22" s="74"/>
      <c r="E22" s="74"/>
      <c r="F22" s="74"/>
      <c r="G22" s="74"/>
      <c r="H22" s="74"/>
    </row>
    <row r="23" spans="2:8" ht="18" customHeight="1">
      <c r="B23" s="72" t="s">
        <v>1690</v>
      </c>
      <c r="C23" s="72"/>
      <c r="D23" s="72"/>
      <c r="E23" s="72"/>
      <c r="F23" s="72"/>
      <c r="G23" s="72"/>
      <c r="H23" s="72"/>
    </row>
    <row r="24" spans="2:8" ht="18" customHeight="1">
      <c r="B24" s="72" t="s">
        <v>1691</v>
      </c>
      <c r="C24" s="72"/>
      <c r="D24" s="72"/>
      <c r="E24" s="72"/>
      <c r="F24" s="72"/>
      <c r="G24" s="72"/>
      <c r="H24" s="72"/>
    </row>
    <row r="25" spans="2:8" ht="18" customHeight="1">
      <c r="B25" s="72" t="s">
        <v>1692</v>
      </c>
      <c r="C25" s="72"/>
      <c r="D25" s="72"/>
      <c r="E25" s="72"/>
      <c r="F25" s="72"/>
      <c r="G25" s="72"/>
      <c r="H25" s="72"/>
    </row>
    <row r="26" spans="2:8" ht="18" customHeight="1">
      <c r="B26" s="72" t="s">
        <v>1693</v>
      </c>
      <c r="C26" s="72"/>
      <c r="D26" s="72"/>
      <c r="E26" s="72"/>
      <c r="F26" s="72"/>
      <c r="G26" s="72"/>
      <c r="H26" s="72"/>
    </row>
    <row r="28" spans="2:8" ht="15.75" customHeight="1">
      <c r="B28" s="73" t="s">
        <v>132</v>
      </c>
      <c r="C28" s="73"/>
      <c r="D28" s="73"/>
      <c r="E28" s="73"/>
      <c r="F28" s="73"/>
      <c r="G28" s="73"/>
      <c r="H28" s="73"/>
    </row>
  </sheetData>
  <sheetProtection formatColumns="0" formatRows="0"/>
  <mergeCells count="13">
    <mergeCell ref="B1:H1"/>
    <mergeCell ref="B2:H2"/>
    <mergeCell ref="B5:H5"/>
    <mergeCell ref="B6:H6"/>
    <mergeCell ref="B7:H7"/>
    <mergeCell ref="B25:H25"/>
    <mergeCell ref="B26:H26"/>
    <mergeCell ref="B28:H28"/>
    <mergeCell ref="B8:H8"/>
    <mergeCell ref="B10:H10"/>
    <mergeCell ref="B22:H22"/>
    <mergeCell ref="B23:H23"/>
    <mergeCell ref="B24:H24"/>
  </mergeCells>
  <conditionalFormatting sqref="H12:H20">
    <cfRule type="cellIs" dxfId="23" priority="2" operator="equal">
      <formula>"Yes"</formula>
    </cfRule>
  </conditionalFormatting>
  <hyperlinks>
    <hyperlink ref="B3" location="'START HERE'!A1" display="◄ Start Here" xr:uid="{00000000-0004-0000-1100-000000000000}"/>
    <hyperlink ref="C3" location="'INVESTOR QUESTIONNAIRE'!A1" display="Questionnaire" xr:uid="{00000000-0004-0000-1100-000001000000}"/>
    <hyperlink ref="D3" location="'YOUR INVESTMENT ROUTE'!A1" display="Your Route" xr:uid="{00000000-0004-0000-1100-000002000000}"/>
    <hyperlink ref="E3" location="'MASTER DECISION TREE'!A1" display="Decision Tree" xr:uid="{00000000-0004-0000-1100-000003000000}"/>
    <hyperlink ref="F3" location="'GO-LIVE CHECKLIST'!A1" display="Go-Live Checklist" xr:uid="{00000000-0004-0000-1100-000004000000}"/>
    <hyperlink ref="G3" location="'LEGAL BASIS'!A1" display="Legal Basis" xr:uid="{00000000-0004-0000-11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B7C0CE"/>
    <pageSetUpPr fitToPage="1"/>
  </sheetPr>
  <dimension ref="A1:I27"/>
  <sheetViews>
    <sheetView showGridLines="0" zoomScaleNormal="100" workbookViewId="0">
      <pane ySplit="4" topLeftCell="A20" activePane="bottomLeft" state="frozen"/>
      <selection pane="bottomLeft"/>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106</v>
      </c>
      <c r="C1" s="75"/>
      <c r="D1" s="75"/>
      <c r="E1" s="75"/>
      <c r="F1" s="75"/>
      <c r="G1" s="75"/>
      <c r="H1" s="75"/>
      <c r="I1" s="1"/>
    </row>
    <row r="2" spans="1:9" ht="18" customHeight="1">
      <c r="A2" s="1"/>
      <c r="B2" s="76" t="s">
        <v>1694</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30.75" customHeight="1">
      <c r="B6" s="130" t="s">
        <v>1695</v>
      </c>
      <c r="C6" s="130"/>
      <c r="D6" s="130"/>
      <c r="E6" s="130"/>
      <c r="F6" s="130"/>
      <c r="G6" s="130"/>
      <c r="H6" s="130"/>
    </row>
    <row r="7" spans="1:9" ht="18" customHeight="1">
      <c r="B7" s="72" t="s">
        <v>1696</v>
      </c>
      <c r="C7" s="72"/>
      <c r="D7" s="72"/>
      <c r="E7" s="72"/>
      <c r="F7" s="72"/>
      <c r="G7" s="72"/>
      <c r="H7" s="72"/>
    </row>
    <row r="9" spans="1:9" ht="19.5" customHeight="1">
      <c r="B9" s="74" t="s">
        <v>1560</v>
      </c>
      <c r="C9" s="74"/>
      <c r="D9" s="74"/>
      <c r="E9" s="74"/>
      <c r="F9" s="74"/>
      <c r="G9" s="74"/>
      <c r="H9" s="74"/>
    </row>
    <row r="10" spans="1:9" ht="30" customHeight="1">
      <c r="B10" s="50" t="s">
        <v>1561</v>
      </c>
      <c r="C10" s="50" t="s">
        <v>1562</v>
      </c>
      <c r="D10" s="50" t="s">
        <v>1563</v>
      </c>
      <c r="E10" s="50" t="s">
        <v>835</v>
      </c>
      <c r="F10" s="50" t="s">
        <v>1564</v>
      </c>
      <c r="G10" s="50" t="s">
        <v>1565</v>
      </c>
      <c r="H10" s="50" t="s">
        <v>1566</v>
      </c>
    </row>
    <row r="11" spans="1:9" ht="42" customHeight="1">
      <c r="B11" s="22" t="s">
        <v>1697</v>
      </c>
      <c r="C11" s="51" t="s">
        <v>1698</v>
      </c>
      <c r="D11" s="51" t="s">
        <v>1699</v>
      </c>
      <c r="E11" s="51" t="s">
        <v>1700</v>
      </c>
      <c r="F11" s="41" t="s">
        <v>517</v>
      </c>
      <c r="G11" s="41" t="s">
        <v>517</v>
      </c>
      <c r="H11" s="23" t="s">
        <v>559</v>
      </c>
    </row>
    <row r="12" spans="1:9" ht="30" customHeight="1">
      <c r="B12" s="24" t="s">
        <v>1701</v>
      </c>
      <c r="C12" s="52" t="s">
        <v>1702</v>
      </c>
      <c r="D12" s="52" t="s">
        <v>1703</v>
      </c>
      <c r="E12" s="52" t="s">
        <v>1704</v>
      </c>
      <c r="F12" s="41" t="s">
        <v>517</v>
      </c>
      <c r="G12" s="41" t="s">
        <v>517</v>
      </c>
      <c r="H12" s="25" t="s">
        <v>515</v>
      </c>
    </row>
    <row r="13" spans="1:9" ht="42" customHeight="1">
      <c r="B13" s="22" t="s">
        <v>1705</v>
      </c>
      <c r="C13" s="53" t="s">
        <v>1706</v>
      </c>
      <c r="D13" s="51" t="s">
        <v>1707</v>
      </c>
      <c r="E13" s="51" t="s">
        <v>1708</v>
      </c>
      <c r="F13" s="41" t="s">
        <v>517</v>
      </c>
      <c r="G13" s="41" t="s">
        <v>517</v>
      </c>
      <c r="H13" s="23" t="s">
        <v>559</v>
      </c>
    </row>
    <row r="14" spans="1:9" ht="30" customHeight="1">
      <c r="B14" s="24" t="s">
        <v>1709</v>
      </c>
      <c r="C14" s="54" t="s">
        <v>1710</v>
      </c>
      <c r="D14" s="52" t="s">
        <v>1711</v>
      </c>
      <c r="E14" s="52" t="s">
        <v>1712</v>
      </c>
      <c r="F14" s="41" t="s">
        <v>517</v>
      </c>
      <c r="G14" s="41" t="s">
        <v>517</v>
      </c>
      <c r="H14" s="25" t="s">
        <v>515</v>
      </c>
    </row>
    <row r="15" spans="1:9" ht="42" customHeight="1">
      <c r="B15" s="22" t="s">
        <v>1713</v>
      </c>
      <c r="C15" s="53" t="s">
        <v>1714</v>
      </c>
      <c r="D15" s="51" t="s">
        <v>1715</v>
      </c>
      <c r="E15" s="51" t="s">
        <v>1704</v>
      </c>
      <c r="F15" s="41" t="s">
        <v>517</v>
      </c>
      <c r="G15" s="41" t="s">
        <v>517</v>
      </c>
      <c r="H15" s="23" t="s">
        <v>515</v>
      </c>
    </row>
    <row r="16" spans="1:9" ht="54.75" customHeight="1">
      <c r="B16" s="24" t="s">
        <v>706</v>
      </c>
      <c r="C16" s="54" t="s">
        <v>1716</v>
      </c>
      <c r="D16" s="52" t="s">
        <v>1685</v>
      </c>
      <c r="E16" s="52" t="s">
        <v>708</v>
      </c>
      <c r="F16" s="41" t="s">
        <v>517</v>
      </c>
      <c r="G16" s="41" t="s">
        <v>517</v>
      </c>
      <c r="H16" s="25" t="s">
        <v>515</v>
      </c>
    </row>
    <row r="17" spans="2:8" ht="30" customHeight="1">
      <c r="B17" s="22" t="s">
        <v>1717</v>
      </c>
      <c r="C17" s="53" t="s">
        <v>1718</v>
      </c>
      <c r="D17" s="51" t="s">
        <v>1719</v>
      </c>
      <c r="E17" s="51" t="s">
        <v>1720</v>
      </c>
      <c r="F17" s="41" t="s">
        <v>517</v>
      </c>
      <c r="G17" s="41" t="s">
        <v>517</v>
      </c>
      <c r="H17" s="23" t="s">
        <v>559</v>
      </c>
    </row>
    <row r="18" spans="2:8" ht="30" customHeight="1">
      <c r="B18" s="24" t="s">
        <v>1721</v>
      </c>
      <c r="C18" s="52" t="s">
        <v>1722</v>
      </c>
      <c r="D18" s="52" t="s">
        <v>1723</v>
      </c>
      <c r="E18" s="52" t="s">
        <v>708</v>
      </c>
      <c r="F18" s="52" t="s">
        <v>512</v>
      </c>
      <c r="G18" s="41" t="s">
        <v>517</v>
      </c>
      <c r="H18" s="25" t="s">
        <v>559</v>
      </c>
    </row>
    <row r="19" spans="2:8" ht="30" customHeight="1">
      <c r="B19" s="22" t="s">
        <v>1724</v>
      </c>
      <c r="C19" s="51" t="s">
        <v>1725</v>
      </c>
      <c r="D19" s="51" t="s">
        <v>1726</v>
      </c>
      <c r="E19" s="51" t="s">
        <v>1727</v>
      </c>
      <c r="F19" s="41" t="s">
        <v>517</v>
      </c>
      <c r="G19" s="41" t="s">
        <v>517</v>
      </c>
      <c r="H19" s="23" t="s">
        <v>515</v>
      </c>
    </row>
    <row r="21" spans="2:8" ht="19.5" customHeight="1">
      <c r="B21" s="74" t="s">
        <v>1595</v>
      </c>
      <c r="C21" s="74"/>
      <c r="D21" s="74"/>
      <c r="E21" s="74"/>
      <c r="F21" s="74"/>
      <c r="G21" s="74"/>
      <c r="H21" s="74"/>
    </row>
    <row r="22" spans="2:8" ht="18" customHeight="1">
      <c r="B22" s="72" t="s">
        <v>1728</v>
      </c>
      <c r="C22" s="72"/>
      <c r="D22" s="72"/>
      <c r="E22" s="72"/>
      <c r="F22" s="72"/>
      <c r="G22" s="72"/>
      <c r="H22" s="72"/>
    </row>
    <row r="23" spans="2:8" ht="18" customHeight="1">
      <c r="B23" s="72" t="s">
        <v>1729</v>
      </c>
      <c r="C23" s="72"/>
      <c r="D23" s="72"/>
      <c r="E23" s="72"/>
      <c r="F23" s="72"/>
      <c r="G23" s="72"/>
      <c r="H23" s="72"/>
    </row>
    <row r="24" spans="2:8" ht="18" customHeight="1">
      <c r="B24" s="72" t="s">
        <v>1730</v>
      </c>
      <c r="C24" s="72"/>
      <c r="D24" s="72"/>
      <c r="E24" s="72"/>
      <c r="F24" s="72"/>
      <c r="G24" s="72"/>
      <c r="H24" s="72"/>
    </row>
    <row r="25" spans="2:8" ht="18" customHeight="1">
      <c r="B25" s="72" t="s">
        <v>1731</v>
      </c>
      <c r="C25" s="72"/>
      <c r="D25" s="72"/>
      <c r="E25" s="72"/>
      <c r="F25" s="72"/>
      <c r="G25" s="72"/>
      <c r="H25" s="72"/>
    </row>
    <row r="27" spans="2:8" ht="15.75" customHeight="1">
      <c r="B27" s="73" t="s">
        <v>132</v>
      </c>
      <c r="C27" s="73"/>
      <c r="D27" s="73"/>
      <c r="E27" s="73"/>
      <c r="F27" s="73"/>
      <c r="G27" s="73"/>
      <c r="H27" s="73"/>
    </row>
  </sheetData>
  <sheetProtection sheet="1" formatColumns="0" formatRows="0"/>
  <mergeCells count="12">
    <mergeCell ref="B1:H1"/>
    <mergeCell ref="B2:H2"/>
    <mergeCell ref="B5:H5"/>
    <mergeCell ref="B6:H6"/>
    <mergeCell ref="B7:H7"/>
    <mergeCell ref="B25:H25"/>
    <mergeCell ref="B27:H27"/>
    <mergeCell ref="B9:H9"/>
    <mergeCell ref="B21:H21"/>
    <mergeCell ref="B22:H22"/>
    <mergeCell ref="B23:H23"/>
    <mergeCell ref="B24:H24"/>
  </mergeCells>
  <conditionalFormatting sqref="H11:H19">
    <cfRule type="cellIs" dxfId="22" priority="2" operator="equal">
      <formula>"Yes"</formula>
    </cfRule>
  </conditionalFormatting>
  <hyperlinks>
    <hyperlink ref="B3" location="'START HERE'!A1" display="◄ Start Here" xr:uid="{00000000-0004-0000-1200-000000000000}"/>
    <hyperlink ref="C3" location="'INVESTOR QUESTIONNAIRE'!A1" display="Questionnaire" xr:uid="{00000000-0004-0000-1200-000001000000}"/>
    <hyperlink ref="D3" location="'YOUR INVESTMENT ROUTE'!A1" display="Your Route" xr:uid="{00000000-0004-0000-1200-000002000000}"/>
    <hyperlink ref="E3" location="'MASTER DECISION TREE'!A1" display="Decision Tree" xr:uid="{00000000-0004-0000-1200-000003000000}"/>
    <hyperlink ref="F3" location="'GO-LIVE CHECKLIST'!A1" display="Go-Live Checklist" xr:uid="{00000000-0004-0000-1200-000004000000}"/>
    <hyperlink ref="G3" location="'LEGAL BASIS'!A1" display="Legal Basis" xr:uid="{00000000-0004-0000-12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B7C0CE"/>
    <pageSetUpPr fitToPage="1"/>
  </sheetPr>
  <dimension ref="A1:I30"/>
  <sheetViews>
    <sheetView showGridLines="0" zoomScaleNormal="100" workbookViewId="0">
      <pane ySplit="4" topLeftCell="A10" activePane="bottomLeft" state="frozen"/>
      <selection pane="bottomLeft" activeCell="C17" sqref="C17"/>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1732</v>
      </c>
      <c r="C1" s="75"/>
      <c r="D1" s="75"/>
      <c r="E1" s="75"/>
      <c r="F1" s="75"/>
      <c r="G1" s="75"/>
      <c r="H1" s="75"/>
      <c r="I1" s="1"/>
    </row>
    <row r="2" spans="1:9" ht="18" customHeight="1">
      <c r="A2" s="1"/>
      <c r="B2" s="76" t="s">
        <v>1733</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18" customHeight="1">
      <c r="B6" s="72" t="s">
        <v>1734</v>
      </c>
      <c r="C6" s="72"/>
      <c r="D6" s="72"/>
      <c r="E6" s="72"/>
      <c r="F6" s="72"/>
      <c r="G6" s="72"/>
      <c r="H6" s="72"/>
    </row>
    <row r="7" spans="1:9" ht="18" customHeight="1">
      <c r="B7" s="130" t="s">
        <v>1735</v>
      </c>
      <c r="C7" s="130"/>
      <c r="D7" s="130"/>
      <c r="E7" s="130"/>
      <c r="F7" s="130"/>
      <c r="G7" s="130"/>
      <c r="H7" s="130"/>
    </row>
    <row r="8" spans="1:9" ht="30.75" customHeight="1">
      <c r="B8" s="72" t="s">
        <v>1736</v>
      </c>
      <c r="C8" s="72"/>
      <c r="D8" s="72"/>
      <c r="E8" s="72"/>
      <c r="F8" s="72"/>
      <c r="G8" s="72"/>
      <c r="H8" s="72"/>
    </row>
    <row r="10" spans="1:9" ht="19.5" customHeight="1">
      <c r="B10" s="74" t="s">
        <v>1560</v>
      </c>
      <c r="C10" s="74"/>
      <c r="D10" s="74"/>
      <c r="E10" s="74"/>
      <c r="F10" s="74"/>
      <c r="G10" s="74"/>
      <c r="H10" s="74"/>
    </row>
    <row r="11" spans="1:9" ht="30" customHeight="1">
      <c r="B11" s="50" t="s">
        <v>1561</v>
      </c>
      <c r="C11" s="50" t="s">
        <v>1562</v>
      </c>
      <c r="D11" s="50" t="s">
        <v>1563</v>
      </c>
      <c r="E11" s="50" t="s">
        <v>835</v>
      </c>
      <c r="F11" s="50" t="s">
        <v>1564</v>
      </c>
      <c r="G11" s="50" t="s">
        <v>1565</v>
      </c>
      <c r="H11" s="50" t="s">
        <v>1566</v>
      </c>
    </row>
    <row r="12" spans="1:9" ht="30" customHeight="1">
      <c r="B12" s="22" t="s">
        <v>1737</v>
      </c>
      <c r="C12" s="51" t="s">
        <v>1738</v>
      </c>
      <c r="D12" s="51" t="s">
        <v>1739</v>
      </c>
      <c r="E12" s="51" t="s">
        <v>752</v>
      </c>
      <c r="F12" s="41" t="s">
        <v>517</v>
      </c>
      <c r="G12" s="41" t="s">
        <v>517</v>
      </c>
      <c r="H12" s="23" t="s">
        <v>559</v>
      </c>
    </row>
    <row r="13" spans="1:9" ht="30" customHeight="1">
      <c r="B13" s="24" t="s">
        <v>1740</v>
      </c>
      <c r="C13" s="54" t="s">
        <v>1741</v>
      </c>
      <c r="D13" s="52" t="s">
        <v>1742</v>
      </c>
      <c r="E13" s="54" t="s">
        <v>1743</v>
      </c>
      <c r="F13" s="41" t="s">
        <v>517</v>
      </c>
      <c r="G13" s="41" t="s">
        <v>517</v>
      </c>
      <c r="H13" s="25" t="s">
        <v>515</v>
      </c>
    </row>
    <row r="14" spans="1:9" ht="30" customHeight="1">
      <c r="B14" s="22" t="s">
        <v>1744</v>
      </c>
      <c r="C14" s="53" t="s">
        <v>1745</v>
      </c>
      <c r="D14" s="51" t="s">
        <v>1746</v>
      </c>
      <c r="E14" s="51" t="s">
        <v>1747</v>
      </c>
      <c r="F14" s="41" t="s">
        <v>517</v>
      </c>
      <c r="G14" s="41" t="s">
        <v>517</v>
      </c>
      <c r="H14" s="23" t="s">
        <v>515</v>
      </c>
    </row>
    <row r="15" spans="1:9" ht="30" customHeight="1">
      <c r="B15" s="24" t="s">
        <v>1748</v>
      </c>
      <c r="C15" s="57" t="s">
        <v>1749</v>
      </c>
      <c r="D15" s="52" t="s">
        <v>1746</v>
      </c>
      <c r="E15" s="54" t="s">
        <v>1750</v>
      </c>
      <c r="F15" s="41" t="s">
        <v>517</v>
      </c>
      <c r="G15" s="41" t="s">
        <v>517</v>
      </c>
      <c r="H15" s="25" t="s">
        <v>559</v>
      </c>
    </row>
    <row r="16" spans="1:9" ht="30" customHeight="1">
      <c r="B16" s="22" t="s">
        <v>1751</v>
      </c>
      <c r="C16" s="51" t="s">
        <v>1752</v>
      </c>
      <c r="D16" s="51" t="s">
        <v>764</v>
      </c>
      <c r="E16" s="51" t="s">
        <v>752</v>
      </c>
      <c r="F16" s="41" t="s">
        <v>517</v>
      </c>
      <c r="G16" s="41" t="s">
        <v>517</v>
      </c>
      <c r="H16" s="23" t="s">
        <v>515</v>
      </c>
    </row>
    <row r="17" spans="2:8" ht="30" customHeight="1">
      <c r="B17" s="24" t="s">
        <v>1753</v>
      </c>
      <c r="C17" s="57" t="s">
        <v>1754</v>
      </c>
      <c r="D17" s="52" t="s">
        <v>1755</v>
      </c>
      <c r="E17" s="52" t="s">
        <v>752</v>
      </c>
      <c r="F17" s="41" t="s">
        <v>517</v>
      </c>
      <c r="G17" s="41" t="s">
        <v>517</v>
      </c>
      <c r="H17" s="25" t="s">
        <v>515</v>
      </c>
    </row>
    <row r="18" spans="2:8" ht="30" customHeight="1">
      <c r="B18" s="22" t="s">
        <v>1756</v>
      </c>
      <c r="C18" s="51" t="s">
        <v>1757</v>
      </c>
      <c r="D18" s="51" t="s">
        <v>764</v>
      </c>
      <c r="E18" s="51" t="s">
        <v>1758</v>
      </c>
      <c r="F18" s="41" t="s">
        <v>517</v>
      </c>
      <c r="G18" s="41" t="s">
        <v>517</v>
      </c>
      <c r="H18" s="23" t="s">
        <v>515</v>
      </c>
    </row>
    <row r="19" spans="2:8" ht="30" customHeight="1">
      <c r="B19" s="24" t="s">
        <v>1759</v>
      </c>
      <c r="C19" s="52" t="s">
        <v>1760</v>
      </c>
      <c r="D19" s="52" t="s">
        <v>1746</v>
      </c>
      <c r="E19" s="52" t="s">
        <v>761</v>
      </c>
      <c r="F19" s="41" t="s">
        <v>517</v>
      </c>
      <c r="G19" s="41" t="s">
        <v>517</v>
      </c>
      <c r="H19" s="25" t="s">
        <v>515</v>
      </c>
    </row>
    <row r="20" spans="2:8" ht="30" customHeight="1">
      <c r="B20" s="22" t="s">
        <v>1761</v>
      </c>
      <c r="C20" s="51" t="s">
        <v>1762</v>
      </c>
      <c r="D20" s="51" t="s">
        <v>1746</v>
      </c>
      <c r="E20" s="51" t="s">
        <v>1763</v>
      </c>
      <c r="F20" s="41" t="s">
        <v>517</v>
      </c>
      <c r="G20" s="41" t="s">
        <v>517</v>
      </c>
      <c r="H20" s="23" t="s">
        <v>559</v>
      </c>
    </row>
    <row r="21" spans="2:8" ht="30" customHeight="1">
      <c r="B21" s="24" t="s">
        <v>1764</v>
      </c>
      <c r="C21" s="52" t="s">
        <v>1765</v>
      </c>
      <c r="D21" s="52" t="s">
        <v>1746</v>
      </c>
      <c r="E21" s="52" t="s">
        <v>1766</v>
      </c>
      <c r="F21" s="41" t="s">
        <v>517</v>
      </c>
      <c r="G21" s="41" t="s">
        <v>517</v>
      </c>
      <c r="H21" s="25" t="s">
        <v>559</v>
      </c>
    </row>
    <row r="22" spans="2:8" ht="30" customHeight="1">
      <c r="B22" s="22" t="s">
        <v>1767</v>
      </c>
      <c r="C22" s="53" t="s">
        <v>1768</v>
      </c>
      <c r="D22" s="51" t="s">
        <v>1769</v>
      </c>
      <c r="E22" s="51" t="s">
        <v>1770</v>
      </c>
      <c r="F22" s="41" t="s">
        <v>517</v>
      </c>
      <c r="G22" s="41" t="s">
        <v>517</v>
      </c>
      <c r="H22" s="23" t="s">
        <v>515</v>
      </c>
    </row>
    <row r="24" spans="2:8" ht="19.5" customHeight="1">
      <c r="B24" s="74" t="s">
        <v>1595</v>
      </c>
      <c r="C24" s="74"/>
      <c r="D24" s="74"/>
      <c r="E24" s="74"/>
      <c r="F24" s="74"/>
      <c r="G24" s="74"/>
      <c r="H24" s="74"/>
    </row>
    <row r="25" spans="2:8" ht="18" customHeight="1">
      <c r="B25" s="72" t="s">
        <v>1771</v>
      </c>
      <c r="C25" s="72"/>
      <c r="D25" s="72"/>
      <c r="E25" s="72"/>
      <c r="F25" s="72"/>
      <c r="G25" s="72"/>
      <c r="H25" s="72"/>
    </row>
    <row r="26" spans="2:8" ht="18" customHeight="1">
      <c r="B26" s="72" t="s">
        <v>1772</v>
      </c>
      <c r="C26" s="72"/>
      <c r="D26" s="72"/>
      <c r="E26" s="72"/>
      <c r="F26" s="72"/>
      <c r="G26" s="72"/>
      <c r="H26" s="72"/>
    </row>
    <row r="27" spans="2:8" ht="18" customHeight="1">
      <c r="B27" s="72" t="s">
        <v>1773</v>
      </c>
      <c r="C27" s="72"/>
      <c r="D27" s="72"/>
      <c r="E27" s="72"/>
      <c r="F27" s="72"/>
      <c r="G27" s="72"/>
      <c r="H27" s="72"/>
    </row>
    <row r="28" spans="2:8" ht="18" customHeight="1">
      <c r="B28" s="72" t="s">
        <v>1774</v>
      </c>
      <c r="C28" s="72"/>
      <c r="D28" s="72"/>
      <c r="E28" s="72"/>
      <c r="F28" s="72"/>
      <c r="G28" s="72"/>
      <c r="H28" s="72"/>
    </row>
    <row r="30" spans="2:8" ht="15.75" customHeight="1">
      <c r="B30" s="73" t="s">
        <v>132</v>
      </c>
      <c r="C30" s="73"/>
      <c r="D30" s="73"/>
      <c r="E30" s="73"/>
      <c r="F30" s="73"/>
      <c r="G30" s="73"/>
      <c r="H30" s="73"/>
    </row>
  </sheetData>
  <sheetProtection formatColumns="0" formatRows="0"/>
  <mergeCells count="13">
    <mergeCell ref="B1:H1"/>
    <mergeCell ref="B2:H2"/>
    <mergeCell ref="B5:H5"/>
    <mergeCell ref="B6:H6"/>
    <mergeCell ref="B7:H7"/>
    <mergeCell ref="B27:H27"/>
    <mergeCell ref="B28:H28"/>
    <mergeCell ref="B30:H30"/>
    <mergeCell ref="B8:H8"/>
    <mergeCell ref="B10:H10"/>
    <mergeCell ref="B24:H24"/>
    <mergeCell ref="B25:H25"/>
    <mergeCell ref="B26:H26"/>
  </mergeCells>
  <conditionalFormatting sqref="H12:H22">
    <cfRule type="cellIs" dxfId="21" priority="2" operator="equal">
      <formula>"Yes"</formula>
    </cfRule>
  </conditionalFormatting>
  <hyperlinks>
    <hyperlink ref="B3" location="'START HERE'!A1" display="◄ Start Here" xr:uid="{00000000-0004-0000-1300-000000000000}"/>
    <hyperlink ref="C3" location="'INVESTOR QUESTIONNAIRE'!A1" display="Questionnaire" xr:uid="{00000000-0004-0000-1300-000001000000}"/>
    <hyperlink ref="D3" location="'YOUR INVESTMENT ROUTE'!A1" display="Your Route" xr:uid="{00000000-0004-0000-1300-000002000000}"/>
    <hyperlink ref="E3" location="'MASTER DECISION TREE'!A1" display="Decision Tree" xr:uid="{00000000-0004-0000-1300-000003000000}"/>
    <hyperlink ref="F3" location="'GO-LIVE CHECKLIST'!A1" display="Go-Live Checklist" xr:uid="{00000000-0004-0000-1300-000004000000}"/>
    <hyperlink ref="G3" location="'LEGAL BASIS'!A1" display="Legal Basis" xr:uid="{00000000-0004-0000-13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B7C0CE"/>
    <pageSetUpPr fitToPage="1"/>
  </sheetPr>
  <dimension ref="A1:I34"/>
  <sheetViews>
    <sheetView showGridLines="0" zoomScaleNormal="100" workbookViewId="0">
      <pane ySplit="4" topLeftCell="A27" activePane="bottomLeft" state="frozen"/>
      <selection pane="bottomLeft" activeCell="E14" sqref="E14"/>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112</v>
      </c>
      <c r="C1" s="75"/>
      <c r="D1" s="75"/>
      <c r="E1" s="75"/>
      <c r="F1" s="75"/>
      <c r="G1" s="75"/>
      <c r="H1" s="75"/>
      <c r="I1" s="1"/>
    </row>
    <row r="2" spans="1:9" ht="18" customHeight="1">
      <c r="A2" s="1"/>
      <c r="B2" s="76" t="s">
        <v>1775</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30.75" customHeight="1">
      <c r="B6" s="72" t="s">
        <v>1776</v>
      </c>
      <c r="C6" s="72"/>
      <c r="D6" s="72"/>
      <c r="E6" s="72"/>
      <c r="F6" s="72"/>
      <c r="G6" s="72"/>
      <c r="H6" s="72"/>
    </row>
    <row r="7" spans="1:9" ht="18" customHeight="1">
      <c r="B7" s="72" t="s">
        <v>1777</v>
      </c>
      <c r="C7" s="72"/>
      <c r="D7" s="72"/>
      <c r="E7" s="72"/>
      <c r="F7" s="72"/>
      <c r="G7" s="72"/>
      <c r="H7" s="72"/>
    </row>
    <row r="9" spans="1:9" ht="19.5" customHeight="1">
      <c r="B9" s="74" t="s">
        <v>1560</v>
      </c>
      <c r="C9" s="74"/>
      <c r="D9" s="74"/>
      <c r="E9" s="74"/>
      <c r="F9" s="74"/>
      <c r="G9" s="74"/>
      <c r="H9" s="74"/>
    </row>
    <row r="10" spans="1:9" ht="30" customHeight="1">
      <c r="B10" s="50" t="s">
        <v>1561</v>
      </c>
      <c r="C10" s="50" t="s">
        <v>1562</v>
      </c>
      <c r="D10" s="50" t="s">
        <v>1563</v>
      </c>
      <c r="E10" s="50" t="s">
        <v>835</v>
      </c>
      <c r="F10" s="50" t="s">
        <v>1564</v>
      </c>
      <c r="G10" s="50" t="s">
        <v>1565</v>
      </c>
      <c r="H10" s="50" t="s">
        <v>1566</v>
      </c>
    </row>
    <row r="11" spans="1:9" ht="30" customHeight="1">
      <c r="B11" s="59" t="s">
        <v>1778</v>
      </c>
      <c r="C11" s="51" t="s">
        <v>1779</v>
      </c>
      <c r="D11" s="51" t="s">
        <v>1780</v>
      </c>
      <c r="E11" s="51" t="s">
        <v>1781</v>
      </c>
      <c r="F11" s="41" t="s">
        <v>517</v>
      </c>
      <c r="G11" s="41" t="s">
        <v>517</v>
      </c>
      <c r="H11" s="23" t="s">
        <v>515</v>
      </c>
    </row>
    <row r="12" spans="1:9" ht="30" customHeight="1">
      <c r="B12" s="60" t="s">
        <v>1782</v>
      </c>
      <c r="C12" s="57" t="s">
        <v>1783</v>
      </c>
      <c r="D12" s="52" t="s">
        <v>1784</v>
      </c>
      <c r="E12" s="52" t="s">
        <v>1785</v>
      </c>
      <c r="F12" s="41" t="s">
        <v>517</v>
      </c>
      <c r="G12" s="41" t="s">
        <v>517</v>
      </c>
      <c r="H12" s="25" t="s">
        <v>515</v>
      </c>
    </row>
    <row r="13" spans="1:9" ht="30" customHeight="1">
      <c r="B13" s="22" t="s">
        <v>1786</v>
      </c>
      <c r="C13" s="51" t="s">
        <v>1787</v>
      </c>
      <c r="D13" s="51" t="s">
        <v>1788</v>
      </c>
      <c r="E13" s="51" t="s">
        <v>1789</v>
      </c>
      <c r="F13" s="41" t="s">
        <v>517</v>
      </c>
      <c r="G13" s="41" t="s">
        <v>517</v>
      </c>
      <c r="H13" s="23" t="s">
        <v>515</v>
      </c>
    </row>
    <row r="14" spans="1:9" ht="30" customHeight="1">
      <c r="B14" s="24" t="s">
        <v>1790</v>
      </c>
      <c r="C14" s="52" t="s">
        <v>1791</v>
      </c>
      <c r="D14" s="52" t="s">
        <v>1792</v>
      </c>
      <c r="E14" s="54" t="s">
        <v>1793</v>
      </c>
      <c r="F14" s="41" t="s">
        <v>517</v>
      </c>
      <c r="G14" s="41" t="s">
        <v>517</v>
      </c>
      <c r="H14" s="25" t="s">
        <v>515</v>
      </c>
    </row>
    <row r="15" spans="1:9" ht="30" customHeight="1">
      <c r="B15" s="22" t="s">
        <v>1794</v>
      </c>
      <c r="C15" s="51" t="s">
        <v>1795</v>
      </c>
      <c r="D15" s="51" t="s">
        <v>1796</v>
      </c>
      <c r="E15" s="53" t="s">
        <v>1797</v>
      </c>
      <c r="F15" s="41" t="s">
        <v>517</v>
      </c>
      <c r="G15" s="41" t="s">
        <v>517</v>
      </c>
      <c r="H15" s="23" t="s">
        <v>515</v>
      </c>
    </row>
    <row r="16" spans="1:9" ht="30" customHeight="1">
      <c r="B16" s="24" t="s">
        <v>1798</v>
      </c>
      <c r="C16" s="52" t="s">
        <v>1799</v>
      </c>
      <c r="D16" s="52" t="s">
        <v>1800</v>
      </c>
      <c r="E16" s="52" t="s">
        <v>1801</v>
      </c>
      <c r="F16" s="41" t="s">
        <v>517</v>
      </c>
      <c r="G16" s="41" t="s">
        <v>517</v>
      </c>
      <c r="H16" s="25" t="s">
        <v>515</v>
      </c>
    </row>
    <row r="17" spans="2:8" ht="18" customHeight="1">
      <c r="B17" s="22" t="s">
        <v>1802</v>
      </c>
      <c r="C17" s="51" t="s">
        <v>1803</v>
      </c>
      <c r="D17" s="51" t="s">
        <v>1804</v>
      </c>
      <c r="E17" s="51" t="s">
        <v>1805</v>
      </c>
      <c r="F17" s="41" t="s">
        <v>517</v>
      </c>
      <c r="G17" s="41" t="s">
        <v>517</v>
      </c>
      <c r="H17" s="23" t="s">
        <v>515</v>
      </c>
    </row>
    <row r="18" spans="2:8" ht="30" customHeight="1">
      <c r="B18" s="24" t="s">
        <v>1806</v>
      </c>
      <c r="C18" s="52" t="s">
        <v>1807</v>
      </c>
      <c r="D18" s="52" t="s">
        <v>1808</v>
      </c>
      <c r="E18" s="52" t="s">
        <v>1809</v>
      </c>
      <c r="F18" s="41" t="s">
        <v>517</v>
      </c>
      <c r="G18" s="41" t="s">
        <v>517</v>
      </c>
      <c r="H18" s="25" t="s">
        <v>515</v>
      </c>
    </row>
    <row r="19" spans="2:8" ht="30" customHeight="1">
      <c r="B19" s="22" t="s">
        <v>1810</v>
      </c>
      <c r="C19" s="51" t="s">
        <v>1811</v>
      </c>
      <c r="D19" s="51" t="s">
        <v>1812</v>
      </c>
      <c r="E19" s="51" t="s">
        <v>1813</v>
      </c>
      <c r="F19" s="41" t="s">
        <v>517</v>
      </c>
      <c r="G19" s="41" t="s">
        <v>517</v>
      </c>
      <c r="H19" s="23" t="s">
        <v>515</v>
      </c>
    </row>
    <row r="20" spans="2:8" ht="18" customHeight="1">
      <c r="B20" s="24" t="s">
        <v>1814</v>
      </c>
      <c r="C20" s="52" t="s">
        <v>1815</v>
      </c>
      <c r="D20" s="52" t="s">
        <v>1816</v>
      </c>
      <c r="E20" s="52" t="s">
        <v>708</v>
      </c>
      <c r="F20" s="41" t="s">
        <v>517</v>
      </c>
      <c r="G20" s="41" t="s">
        <v>517</v>
      </c>
      <c r="H20" s="25" t="s">
        <v>515</v>
      </c>
    </row>
    <row r="21" spans="2:8" ht="30" customHeight="1">
      <c r="B21" s="22" t="s">
        <v>1817</v>
      </c>
      <c r="C21" s="51" t="s">
        <v>1818</v>
      </c>
      <c r="D21" s="51" t="s">
        <v>1796</v>
      </c>
      <c r="E21" s="51" t="s">
        <v>1819</v>
      </c>
      <c r="F21" s="41" t="s">
        <v>517</v>
      </c>
      <c r="G21" s="41" t="s">
        <v>517</v>
      </c>
      <c r="H21" s="23" t="s">
        <v>515</v>
      </c>
    </row>
    <row r="22" spans="2:8" ht="18" customHeight="1">
      <c r="B22" s="24" t="s">
        <v>1820</v>
      </c>
      <c r="C22" s="52" t="s">
        <v>1821</v>
      </c>
      <c r="D22" s="52" t="s">
        <v>1796</v>
      </c>
      <c r="E22" s="52" t="s">
        <v>1822</v>
      </c>
      <c r="F22" s="41" t="s">
        <v>517</v>
      </c>
      <c r="G22" s="41" t="s">
        <v>517</v>
      </c>
      <c r="H22" s="25" t="s">
        <v>515</v>
      </c>
    </row>
    <row r="23" spans="2:8" ht="30" customHeight="1">
      <c r="B23" s="22" t="s">
        <v>1823</v>
      </c>
      <c r="C23" s="51" t="s">
        <v>1824</v>
      </c>
      <c r="D23" s="51" t="s">
        <v>1825</v>
      </c>
      <c r="E23" s="51" t="s">
        <v>1763</v>
      </c>
      <c r="F23" s="41" t="s">
        <v>517</v>
      </c>
      <c r="G23" s="41" t="s">
        <v>517</v>
      </c>
      <c r="H23" s="23" t="s">
        <v>515</v>
      </c>
    </row>
    <row r="24" spans="2:8" ht="30" customHeight="1">
      <c r="B24" s="24" t="s">
        <v>1826</v>
      </c>
      <c r="C24" s="52" t="s">
        <v>1827</v>
      </c>
      <c r="D24" s="52" t="s">
        <v>1828</v>
      </c>
      <c r="E24" s="52" t="s">
        <v>1829</v>
      </c>
      <c r="F24" s="41" t="s">
        <v>517</v>
      </c>
      <c r="G24" s="41" t="s">
        <v>517</v>
      </c>
      <c r="H24" s="25" t="s">
        <v>515</v>
      </c>
    </row>
    <row r="25" spans="2:8" ht="30" customHeight="1">
      <c r="B25" s="22" t="s">
        <v>1830</v>
      </c>
      <c r="C25" s="51" t="s">
        <v>1831</v>
      </c>
      <c r="D25" s="51" t="s">
        <v>1796</v>
      </c>
      <c r="E25" s="53" t="s">
        <v>1832</v>
      </c>
      <c r="F25" s="41" t="s">
        <v>517</v>
      </c>
      <c r="G25" s="41" t="s">
        <v>517</v>
      </c>
      <c r="H25" s="23" t="s">
        <v>515</v>
      </c>
    </row>
    <row r="26" spans="2:8" ht="30" customHeight="1">
      <c r="B26" s="24" t="s">
        <v>1833</v>
      </c>
      <c r="C26" s="52" t="s">
        <v>1834</v>
      </c>
      <c r="D26" s="52" t="s">
        <v>51</v>
      </c>
      <c r="E26" s="52" t="s">
        <v>771</v>
      </c>
      <c r="F26" s="41" t="s">
        <v>517</v>
      </c>
      <c r="G26" s="41" t="s">
        <v>517</v>
      </c>
      <c r="H26" s="25" t="s">
        <v>515</v>
      </c>
    </row>
    <row r="28" spans="2:8" ht="19.5" customHeight="1">
      <c r="B28" s="74" t="s">
        <v>1595</v>
      </c>
      <c r="C28" s="74"/>
      <c r="D28" s="74"/>
      <c r="E28" s="74"/>
      <c r="F28" s="74"/>
      <c r="G28" s="74"/>
      <c r="H28" s="74"/>
    </row>
    <row r="29" spans="2:8" ht="18" customHeight="1">
      <c r="B29" s="72" t="s">
        <v>1835</v>
      </c>
      <c r="C29" s="72"/>
      <c r="D29" s="72"/>
      <c r="E29" s="72"/>
      <c r="F29" s="72"/>
      <c r="G29" s="72"/>
      <c r="H29" s="72"/>
    </row>
    <row r="30" spans="2:8" ht="18" customHeight="1">
      <c r="B30" s="72" t="s">
        <v>1836</v>
      </c>
      <c r="C30" s="72"/>
      <c r="D30" s="72"/>
      <c r="E30" s="72"/>
      <c r="F30" s="72"/>
      <c r="G30" s="72"/>
      <c r="H30" s="72"/>
    </row>
    <row r="31" spans="2:8" ht="18" customHeight="1">
      <c r="B31" s="72" t="s">
        <v>1837</v>
      </c>
      <c r="C31" s="72"/>
      <c r="D31" s="72"/>
      <c r="E31" s="72"/>
      <c r="F31" s="72"/>
      <c r="G31" s="72"/>
      <c r="H31" s="72"/>
    </row>
    <row r="32" spans="2:8" ht="18" customHeight="1">
      <c r="B32" s="130" t="s">
        <v>1838</v>
      </c>
      <c r="C32" s="130"/>
      <c r="D32" s="130"/>
      <c r="E32" s="130"/>
      <c r="F32" s="130"/>
      <c r="G32" s="130"/>
      <c r="H32" s="130"/>
    </row>
    <row r="34" spans="2:8" ht="15.75" customHeight="1">
      <c r="B34" s="73" t="s">
        <v>132</v>
      </c>
      <c r="C34" s="73"/>
      <c r="D34" s="73"/>
      <c r="E34" s="73"/>
      <c r="F34" s="73"/>
      <c r="G34" s="73"/>
      <c r="H34" s="73"/>
    </row>
  </sheetData>
  <sheetProtection formatColumns="0" formatRows="0"/>
  <mergeCells count="12">
    <mergeCell ref="B1:H1"/>
    <mergeCell ref="B2:H2"/>
    <mergeCell ref="B5:H5"/>
    <mergeCell ref="B6:H6"/>
    <mergeCell ref="B7:H7"/>
    <mergeCell ref="B32:H32"/>
    <mergeCell ref="B34:H34"/>
    <mergeCell ref="B9:H9"/>
    <mergeCell ref="B28:H28"/>
    <mergeCell ref="B29:H29"/>
    <mergeCell ref="B30:H30"/>
    <mergeCell ref="B31:H31"/>
  </mergeCells>
  <conditionalFormatting sqref="H11:H26">
    <cfRule type="cellIs" dxfId="20" priority="2" operator="equal">
      <formula>"Yes"</formula>
    </cfRule>
  </conditionalFormatting>
  <hyperlinks>
    <hyperlink ref="B3" location="'START HERE'!A1" display="◄ Start Here" xr:uid="{00000000-0004-0000-1400-000000000000}"/>
    <hyperlink ref="C3" location="'INVESTOR QUESTIONNAIRE'!A1" display="Questionnaire" xr:uid="{00000000-0004-0000-1400-000001000000}"/>
    <hyperlink ref="D3" location="'YOUR INVESTMENT ROUTE'!A1" display="Your Route" xr:uid="{00000000-0004-0000-1400-000002000000}"/>
    <hyperlink ref="E3" location="'MASTER DECISION TREE'!A1" display="Decision Tree" xr:uid="{00000000-0004-0000-1400-000003000000}"/>
    <hyperlink ref="F3" location="'GO-LIVE CHECKLIST'!A1" display="Go-Live Checklist" xr:uid="{00000000-0004-0000-1400-000004000000}"/>
    <hyperlink ref="G3" location="'LEGAL BASIS'!A1" display="Legal Basis" xr:uid="{00000000-0004-0000-14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B7C0CE"/>
    <pageSetUpPr fitToPage="1"/>
  </sheetPr>
  <dimension ref="A1:I27"/>
  <sheetViews>
    <sheetView showGridLines="0" zoomScaleNormal="100" workbookViewId="0">
      <pane ySplit="4" topLeftCell="A23" activePane="bottomLeft" state="frozen"/>
      <selection pane="bottomLeft" activeCell="C18" sqref="C18"/>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114</v>
      </c>
      <c r="C1" s="75"/>
      <c r="D1" s="75"/>
      <c r="E1" s="75"/>
      <c r="F1" s="75"/>
      <c r="G1" s="75"/>
      <c r="H1" s="75"/>
      <c r="I1" s="1"/>
    </row>
    <row r="2" spans="1:9" ht="18" customHeight="1">
      <c r="A2" s="1"/>
      <c r="B2" s="76" t="s">
        <v>1839</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18" customHeight="1">
      <c r="B6" s="72" t="s">
        <v>1840</v>
      </c>
      <c r="C6" s="72"/>
      <c r="D6" s="72"/>
      <c r="E6" s="72"/>
      <c r="F6" s="72"/>
      <c r="G6" s="72"/>
      <c r="H6" s="72"/>
    </row>
    <row r="8" spans="1:9" ht="19.5" customHeight="1">
      <c r="B8" s="74" t="s">
        <v>1560</v>
      </c>
      <c r="C8" s="74"/>
      <c r="D8" s="74"/>
      <c r="E8" s="74"/>
      <c r="F8" s="74"/>
      <c r="G8" s="74"/>
      <c r="H8" s="74"/>
    </row>
    <row r="9" spans="1:9" ht="30" customHeight="1">
      <c r="B9" s="50" t="s">
        <v>1561</v>
      </c>
      <c r="C9" s="50" t="s">
        <v>1562</v>
      </c>
      <c r="D9" s="50" t="s">
        <v>1563</v>
      </c>
      <c r="E9" s="50" t="s">
        <v>835</v>
      </c>
      <c r="F9" s="50" t="s">
        <v>1564</v>
      </c>
      <c r="G9" s="50" t="s">
        <v>1565</v>
      </c>
      <c r="H9" s="50" t="s">
        <v>1566</v>
      </c>
    </row>
    <row r="10" spans="1:9" ht="30" customHeight="1">
      <c r="B10" s="22" t="s">
        <v>1841</v>
      </c>
      <c r="C10" s="58" t="s">
        <v>1842</v>
      </c>
      <c r="D10" s="51" t="s">
        <v>1843</v>
      </c>
      <c r="E10" s="51" t="s">
        <v>645</v>
      </c>
      <c r="F10" s="51" t="s">
        <v>512</v>
      </c>
      <c r="G10" s="41" t="s">
        <v>517</v>
      </c>
      <c r="H10" s="23" t="s">
        <v>559</v>
      </c>
    </row>
    <row r="11" spans="1:9" ht="30" customHeight="1">
      <c r="B11" s="24" t="s">
        <v>1844</v>
      </c>
      <c r="C11" s="52" t="s">
        <v>1845</v>
      </c>
      <c r="D11" s="52" t="s">
        <v>1846</v>
      </c>
      <c r="E11" s="52" t="s">
        <v>51</v>
      </c>
      <c r="F11" s="52" t="s">
        <v>512</v>
      </c>
      <c r="G11" s="41" t="s">
        <v>517</v>
      </c>
      <c r="H11" s="25" t="s">
        <v>559</v>
      </c>
    </row>
    <row r="12" spans="1:9" ht="30" customHeight="1">
      <c r="B12" s="22" t="s">
        <v>1847</v>
      </c>
      <c r="C12" s="58" t="s">
        <v>1848</v>
      </c>
      <c r="D12" s="51" t="s">
        <v>1849</v>
      </c>
      <c r="E12" s="58" t="s">
        <v>1850</v>
      </c>
      <c r="F12" s="41" t="s">
        <v>517</v>
      </c>
      <c r="G12" s="41" t="s">
        <v>517</v>
      </c>
      <c r="H12" s="23" t="s">
        <v>559</v>
      </c>
    </row>
    <row r="13" spans="1:9" ht="30" customHeight="1">
      <c r="B13" s="24" t="s">
        <v>1851</v>
      </c>
      <c r="C13" s="57" t="s">
        <v>1852</v>
      </c>
      <c r="D13" s="52" t="s">
        <v>1853</v>
      </c>
      <c r="E13" s="52" t="s">
        <v>1854</v>
      </c>
      <c r="F13" s="41" t="s">
        <v>517</v>
      </c>
      <c r="G13" s="41" t="s">
        <v>517</v>
      </c>
      <c r="H13" s="25" t="s">
        <v>559</v>
      </c>
    </row>
    <row r="14" spans="1:9" ht="30" customHeight="1">
      <c r="B14" s="22" t="s">
        <v>1855</v>
      </c>
      <c r="C14" s="53" t="s">
        <v>1856</v>
      </c>
      <c r="D14" s="51" t="s">
        <v>1853</v>
      </c>
      <c r="E14" s="51" t="s">
        <v>1857</v>
      </c>
      <c r="F14" s="41" t="s">
        <v>517</v>
      </c>
      <c r="G14" s="41" t="s">
        <v>517</v>
      </c>
      <c r="H14" s="23" t="s">
        <v>559</v>
      </c>
    </row>
    <row r="15" spans="1:9" ht="30" customHeight="1">
      <c r="B15" s="24" t="s">
        <v>1858</v>
      </c>
      <c r="C15" s="57" t="s">
        <v>1859</v>
      </c>
      <c r="D15" s="52" t="s">
        <v>1860</v>
      </c>
      <c r="E15" s="57" t="s">
        <v>1861</v>
      </c>
      <c r="F15" s="41" t="s">
        <v>517</v>
      </c>
      <c r="G15" s="41" t="s">
        <v>517</v>
      </c>
      <c r="H15" s="25" t="s">
        <v>515</v>
      </c>
    </row>
    <row r="16" spans="1:9" ht="42" customHeight="1">
      <c r="B16" s="22" t="s">
        <v>1862</v>
      </c>
      <c r="C16" s="51" t="s">
        <v>1863</v>
      </c>
      <c r="D16" s="51" t="s">
        <v>1864</v>
      </c>
      <c r="E16" s="51" t="s">
        <v>1574</v>
      </c>
      <c r="F16" s="41" t="s">
        <v>517</v>
      </c>
      <c r="G16" s="41" t="s">
        <v>517</v>
      </c>
      <c r="H16" s="23" t="s">
        <v>515</v>
      </c>
    </row>
    <row r="17" spans="2:8" ht="42" customHeight="1">
      <c r="B17" s="24" t="s">
        <v>1865</v>
      </c>
      <c r="C17" s="57" t="s">
        <v>1866</v>
      </c>
      <c r="D17" s="52" t="s">
        <v>1864</v>
      </c>
      <c r="E17" s="52" t="s">
        <v>1574</v>
      </c>
      <c r="F17" s="41" t="s">
        <v>517</v>
      </c>
      <c r="G17" s="41" t="s">
        <v>517</v>
      </c>
      <c r="H17" s="25" t="s">
        <v>515</v>
      </c>
    </row>
    <row r="18" spans="2:8" ht="30" customHeight="1">
      <c r="B18" s="22" t="s">
        <v>1867</v>
      </c>
      <c r="C18" s="51" t="s">
        <v>1868</v>
      </c>
      <c r="D18" s="51" t="s">
        <v>1869</v>
      </c>
      <c r="E18" s="51" t="s">
        <v>1870</v>
      </c>
      <c r="F18" s="41" t="s">
        <v>517</v>
      </c>
      <c r="G18" s="41" t="s">
        <v>517</v>
      </c>
      <c r="H18" s="23" t="s">
        <v>559</v>
      </c>
    </row>
    <row r="19" spans="2:8" ht="30" customHeight="1">
      <c r="B19" s="24" t="s">
        <v>1871</v>
      </c>
      <c r="C19" s="52" t="s">
        <v>1872</v>
      </c>
      <c r="D19" s="52" t="s">
        <v>1873</v>
      </c>
      <c r="E19" s="52" t="s">
        <v>787</v>
      </c>
      <c r="F19" s="41" t="s">
        <v>517</v>
      </c>
      <c r="G19" s="41" t="s">
        <v>517</v>
      </c>
      <c r="H19" s="25" t="s">
        <v>515</v>
      </c>
    </row>
    <row r="21" spans="2:8" ht="19.5" customHeight="1">
      <c r="B21" s="74" t="s">
        <v>1595</v>
      </c>
      <c r="C21" s="74"/>
      <c r="D21" s="74"/>
      <c r="E21" s="74"/>
      <c r="F21" s="74"/>
      <c r="G21" s="74"/>
      <c r="H21" s="74"/>
    </row>
    <row r="22" spans="2:8" ht="18" customHeight="1">
      <c r="B22" s="72" t="s">
        <v>1874</v>
      </c>
      <c r="C22" s="72"/>
      <c r="D22" s="72"/>
      <c r="E22" s="72"/>
      <c r="F22" s="72"/>
      <c r="G22" s="72"/>
      <c r="H22" s="72"/>
    </row>
    <row r="23" spans="2:8" ht="18" customHeight="1">
      <c r="B23" s="72" t="s">
        <v>1875</v>
      </c>
      <c r="C23" s="72"/>
      <c r="D23" s="72"/>
      <c r="E23" s="72"/>
      <c r="F23" s="72"/>
      <c r="G23" s="72"/>
      <c r="H23" s="72"/>
    </row>
    <row r="24" spans="2:8" ht="18" customHeight="1">
      <c r="B24" s="72" t="s">
        <v>1876</v>
      </c>
      <c r="C24" s="72"/>
      <c r="D24" s="72"/>
      <c r="E24" s="72"/>
      <c r="F24" s="72"/>
      <c r="G24" s="72"/>
      <c r="H24" s="72"/>
    </row>
    <row r="25" spans="2:8" ht="18" customHeight="1">
      <c r="B25" s="72" t="s">
        <v>1877</v>
      </c>
      <c r="C25" s="72"/>
      <c r="D25" s="72"/>
      <c r="E25" s="72"/>
      <c r="F25" s="72"/>
      <c r="G25" s="72"/>
      <c r="H25" s="72"/>
    </row>
    <row r="27" spans="2:8" ht="15.75" customHeight="1">
      <c r="B27" s="73" t="s">
        <v>132</v>
      </c>
      <c r="C27" s="73"/>
      <c r="D27" s="73"/>
      <c r="E27" s="73"/>
      <c r="F27" s="73"/>
      <c r="G27" s="73"/>
      <c r="H27" s="73"/>
    </row>
  </sheetData>
  <sheetProtection formatColumns="0" formatRows="0"/>
  <mergeCells count="11">
    <mergeCell ref="B1:H1"/>
    <mergeCell ref="B2:H2"/>
    <mergeCell ref="B5:H5"/>
    <mergeCell ref="B6:H6"/>
    <mergeCell ref="B8:H8"/>
    <mergeCell ref="B27:H27"/>
    <mergeCell ref="B21:H21"/>
    <mergeCell ref="B22:H22"/>
    <mergeCell ref="B23:H23"/>
    <mergeCell ref="B24:H24"/>
    <mergeCell ref="B25:H25"/>
  </mergeCells>
  <conditionalFormatting sqref="H10:H19">
    <cfRule type="cellIs" dxfId="19" priority="2" operator="equal">
      <formula>"Yes"</formula>
    </cfRule>
  </conditionalFormatting>
  <hyperlinks>
    <hyperlink ref="B3" location="'START HERE'!A1" display="◄ Start Here" xr:uid="{00000000-0004-0000-1500-000000000000}"/>
    <hyperlink ref="C3" location="'INVESTOR QUESTIONNAIRE'!A1" display="Questionnaire" xr:uid="{00000000-0004-0000-1500-000001000000}"/>
    <hyperlink ref="D3" location="'YOUR INVESTMENT ROUTE'!A1" display="Your Route" xr:uid="{00000000-0004-0000-1500-000002000000}"/>
    <hyperlink ref="E3" location="'MASTER DECISION TREE'!A1" display="Decision Tree" xr:uid="{00000000-0004-0000-1500-000003000000}"/>
    <hyperlink ref="F3" location="'GO-LIVE CHECKLIST'!A1" display="Go-Live Checklist" xr:uid="{00000000-0004-0000-1500-000004000000}"/>
    <hyperlink ref="G3" location="'LEGAL BASIS'!A1" display="Legal Basis" xr:uid="{00000000-0004-0000-15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B7C0CE"/>
    <pageSetUpPr fitToPage="1"/>
  </sheetPr>
  <dimension ref="A1:I29"/>
  <sheetViews>
    <sheetView showGridLines="0" zoomScaleNormal="100" workbookViewId="0">
      <pane ySplit="4" topLeftCell="A19" activePane="bottomLeft" state="frozen"/>
      <selection pane="bottomLeft" activeCell="C13" sqref="C13"/>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1878</v>
      </c>
      <c r="C1" s="75"/>
      <c r="D1" s="75"/>
      <c r="E1" s="75"/>
      <c r="F1" s="75"/>
      <c r="G1" s="75"/>
      <c r="H1" s="75"/>
      <c r="I1" s="1"/>
    </row>
    <row r="2" spans="1:9" ht="18" customHeight="1">
      <c r="A2" s="1"/>
      <c r="B2" s="76" t="s">
        <v>1879</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18" customHeight="1">
      <c r="B6" s="72" t="s">
        <v>1880</v>
      </c>
      <c r="C6" s="72"/>
      <c r="D6" s="72"/>
      <c r="E6" s="72"/>
      <c r="F6" s="72"/>
      <c r="G6" s="72"/>
      <c r="H6" s="72"/>
    </row>
    <row r="7" spans="1:9" ht="18" customHeight="1">
      <c r="B7" s="130" t="s">
        <v>1881</v>
      </c>
      <c r="C7" s="130"/>
      <c r="D7" s="130"/>
      <c r="E7" s="130"/>
      <c r="F7" s="130"/>
      <c r="G7" s="130"/>
      <c r="H7" s="130"/>
    </row>
    <row r="9" spans="1:9" ht="19.5" customHeight="1">
      <c r="B9" s="74" t="s">
        <v>1560</v>
      </c>
      <c r="C9" s="74"/>
      <c r="D9" s="74"/>
      <c r="E9" s="74"/>
      <c r="F9" s="74"/>
      <c r="G9" s="74"/>
      <c r="H9" s="74"/>
    </row>
    <row r="10" spans="1:9" ht="30" customHeight="1">
      <c r="B10" s="50" t="s">
        <v>1561</v>
      </c>
      <c r="C10" s="50" t="s">
        <v>1562</v>
      </c>
      <c r="D10" s="50" t="s">
        <v>1563</v>
      </c>
      <c r="E10" s="50" t="s">
        <v>835</v>
      </c>
      <c r="F10" s="50" t="s">
        <v>1564</v>
      </c>
      <c r="G10" s="50" t="s">
        <v>1565</v>
      </c>
      <c r="H10" s="50" t="s">
        <v>1566</v>
      </c>
    </row>
    <row r="11" spans="1:9" ht="30" customHeight="1">
      <c r="B11" s="22" t="s">
        <v>1882</v>
      </c>
      <c r="C11" s="51" t="s">
        <v>1883</v>
      </c>
      <c r="D11" s="51" t="s">
        <v>1884</v>
      </c>
      <c r="E11" s="51" t="s">
        <v>787</v>
      </c>
      <c r="F11" s="41" t="s">
        <v>517</v>
      </c>
      <c r="G11" s="41" t="s">
        <v>517</v>
      </c>
      <c r="H11" s="23" t="s">
        <v>559</v>
      </c>
    </row>
    <row r="12" spans="1:9" ht="30" customHeight="1">
      <c r="B12" s="24" t="s">
        <v>1885</v>
      </c>
      <c r="C12" s="52" t="s">
        <v>1886</v>
      </c>
      <c r="D12" s="52" t="s">
        <v>1887</v>
      </c>
      <c r="E12" s="52" t="s">
        <v>787</v>
      </c>
      <c r="F12" s="41" t="s">
        <v>517</v>
      </c>
      <c r="G12" s="41" t="s">
        <v>517</v>
      </c>
      <c r="H12" s="25" t="s">
        <v>559</v>
      </c>
    </row>
    <row r="13" spans="1:9" ht="42" customHeight="1">
      <c r="B13" s="22" t="s">
        <v>1888</v>
      </c>
      <c r="C13" s="58" t="s">
        <v>1889</v>
      </c>
      <c r="D13" s="51" t="s">
        <v>1884</v>
      </c>
      <c r="E13" s="51" t="s">
        <v>1890</v>
      </c>
      <c r="F13" s="41" t="s">
        <v>517</v>
      </c>
      <c r="G13" s="41" t="s">
        <v>517</v>
      </c>
      <c r="H13" s="23" t="s">
        <v>559</v>
      </c>
    </row>
    <row r="14" spans="1:9" ht="30" customHeight="1">
      <c r="B14" s="24" t="s">
        <v>1891</v>
      </c>
      <c r="C14" s="52" t="s">
        <v>1892</v>
      </c>
      <c r="D14" s="52" t="s">
        <v>1719</v>
      </c>
      <c r="E14" s="56" t="s">
        <v>51</v>
      </c>
      <c r="F14" s="41" t="s">
        <v>517</v>
      </c>
      <c r="G14" s="41" t="s">
        <v>517</v>
      </c>
      <c r="H14" s="25" t="s">
        <v>559</v>
      </c>
    </row>
    <row r="15" spans="1:9" ht="42" customHeight="1">
      <c r="B15" s="22" t="s">
        <v>1893</v>
      </c>
      <c r="C15" s="58" t="s">
        <v>1894</v>
      </c>
      <c r="D15" s="51" t="s">
        <v>1895</v>
      </c>
      <c r="E15" s="51" t="s">
        <v>787</v>
      </c>
      <c r="F15" s="41" t="s">
        <v>517</v>
      </c>
      <c r="G15" s="41" t="s">
        <v>517</v>
      </c>
      <c r="H15" s="23" t="s">
        <v>515</v>
      </c>
    </row>
    <row r="16" spans="1:9" ht="30" customHeight="1">
      <c r="B16" s="24" t="s">
        <v>1896</v>
      </c>
      <c r="C16" s="57" t="s">
        <v>1897</v>
      </c>
      <c r="D16" s="52" t="s">
        <v>1898</v>
      </c>
      <c r="E16" s="52" t="s">
        <v>787</v>
      </c>
      <c r="F16" s="41" t="s">
        <v>517</v>
      </c>
      <c r="G16" s="41" t="s">
        <v>517</v>
      </c>
      <c r="H16" s="25" t="s">
        <v>515</v>
      </c>
    </row>
    <row r="17" spans="2:8" ht="30" customHeight="1">
      <c r="B17" s="22" t="s">
        <v>1899</v>
      </c>
      <c r="C17" s="51" t="s">
        <v>1900</v>
      </c>
      <c r="D17" s="51" t="s">
        <v>1901</v>
      </c>
      <c r="E17" s="51" t="s">
        <v>787</v>
      </c>
      <c r="F17" s="41" t="s">
        <v>517</v>
      </c>
      <c r="G17" s="41" t="s">
        <v>517</v>
      </c>
      <c r="H17" s="23" t="s">
        <v>515</v>
      </c>
    </row>
    <row r="18" spans="2:8" ht="30" customHeight="1">
      <c r="B18" s="24" t="s">
        <v>1902</v>
      </c>
      <c r="C18" s="57" t="s">
        <v>1903</v>
      </c>
      <c r="D18" s="52" t="s">
        <v>1719</v>
      </c>
      <c r="E18" s="52" t="s">
        <v>787</v>
      </c>
      <c r="F18" s="41" t="s">
        <v>517</v>
      </c>
      <c r="G18" s="41" t="s">
        <v>517</v>
      </c>
      <c r="H18" s="25" t="s">
        <v>515</v>
      </c>
    </row>
    <row r="19" spans="2:8" ht="30" customHeight="1">
      <c r="B19" s="22" t="s">
        <v>1904</v>
      </c>
      <c r="C19" s="53" t="s">
        <v>1905</v>
      </c>
      <c r="D19" s="51" t="s">
        <v>1906</v>
      </c>
      <c r="E19" s="51" t="s">
        <v>787</v>
      </c>
      <c r="F19" s="41" t="s">
        <v>517</v>
      </c>
      <c r="G19" s="41" t="s">
        <v>517</v>
      </c>
      <c r="H19" s="23" t="s">
        <v>515</v>
      </c>
    </row>
    <row r="20" spans="2:8" ht="30" customHeight="1">
      <c r="B20" s="24" t="s">
        <v>1907</v>
      </c>
      <c r="C20" s="52" t="s">
        <v>1908</v>
      </c>
      <c r="D20" s="52" t="s">
        <v>1909</v>
      </c>
      <c r="E20" s="52" t="s">
        <v>1910</v>
      </c>
      <c r="F20" s="41" t="s">
        <v>517</v>
      </c>
      <c r="G20" s="41" t="s">
        <v>517</v>
      </c>
      <c r="H20" s="25" t="s">
        <v>515</v>
      </c>
    </row>
    <row r="21" spans="2:8" ht="30" customHeight="1">
      <c r="B21" s="22" t="s">
        <v>1911</v>
      </c>
      <c r="C21" s="51" t="s">
        <v>1912</v>
      </c>
      <c r="D21" s="51" t="s">
        <v>1913</v>
      </c>
      <c r="E21" s="51" t="s">
        <v>1914</v>
      </c>
      <c r="F21" s="41" t="s">
        <v>517</v>
      </c>
      <c r="G21" s="41" t="s">
        <v>517</v>
      </c>
      <c r="H21" s="23" t="s">
        <v>559</v>
      </c>
    </row>
    <row r="23" spans="2:8" ht="19.5" customHeight="1">
      <c r="B23" s="74" t="s">
        <v>1595</v>
      </c>
      <c r="C23" s="74"/>
      <c r="D23" s="74"/>
      <c r="E23" s="74"/>
      <c r="F23" s="74"/>
      <c r="G23" s="74"/>
      <c r="H23" s="74"/>
    </row>
    <row r="24" spans="2:8" ht="18" customHeight="1">
      <c r="B24" s="72" t="s">
        <v>1915</v>
      </c>
      <c r="C24" s="72"/>
      <c r="D24" s="72"/>
      <c r="E24" s="72"/>
      <c r="F24" s="72"/>
      <c r="G24" s="72"/>
      <c r="H24" s="72"/>
    </row>
    <row r="25" spans="2:8" ht="18" customHeight="1">
      <c r="B25" s="72" t="s">
        <v>1916</v>
      </c>
      <c r="C25" s="72"/>
      <c r="D25" s="72"/>
      <c r="E25" s="72"/>
      <c r="F25" s="72"/>
      <c r="G25" s="72"/>
      <c r="H25" s="72"/>
    </row>
    <row r="26" spans="2:8" ht="18" customHeight="1">
      <c r="B26" s="72" t="s">
        <v>1917</v>
      </c>
      <c r="C26" s="72"/>
      <c r="D26" s="72"/>
      <c r="E26" s="72"/>
      <c r="F26" s="72"/>
      <c r="G26" s="72"/>
      <c r="H26" s="72"/>
    </row>
    <row r="27" spans="2:8" ht="18" customHeight="1">
      <c r="B27" s="72" t="s">
        <v>1918</v>
      </c>
      <c r="C27" s="72"/>
      <c r="D27" s="72"/>
      <c r="E27" s="72"/>
      <c r="F27" s="72"/>
      <c r="G27" s="72"/>
      <c r="H27" s="72"/>
    </row>
    <row r="29" spans="2:8" ht="15.75" customHeight="1">
      <c r="B29" s="73" t="s">
        <v>132</v>
      </c>
      <c r="C29" s="73"/>
      <c r="D29" s="73"/>
      <c r="E29" s="73"/>
      <c r="F29" s="73"/>
      <c r="G29" s="73"/>
      <c r="H29" s="73"/>
    </row>
  </sheetData>
  <sheetProtection formatColumns="0" formatRows="0"/>
  <mergeCells count="12">
    <mergeCell ref="B1:H1"/>
    <mergeCell ref="B2:H2"/>
    <mergeCell ref="B5:H5"/>
    <mergeCell ref="B6:H6"/>
    <mergeCell ref="B7:H7"/>
    <mergeCell ref="B27:H27"/>
    <mergeCell ref="B29:H29"/>
    <mergeCell ref="B9:H9"/>
    <mergeCell ref="B23:H23"/>
    <mergeCell ref="B24:H24"/>
    <mergeCell ref="B25:H25"/>
    <mergeCell ref="B26:H26"/>
  </mergeCells>
  <conditionalFormatting sqref="H11:H21">
    <cfRule type="cellIs" dxfId="18" priority="2" operator="equal">
      <formula>"Yes"</formula>
    </cfRule>
  </conditionalFormatting>
  <hyperlinks>
    <hyperlink ref="B3" location="'START HERE'!A1" display="◄ Start Here" xr:uid="{00000000-0004-0000-1600-000000000000}"/>
    <hyperlink ref="C3" location="'INVESTOR QUESTIONNAIRE'!A1" display="Questionnaire" xr:uid="{00000000-0004-0000-1600-000001000000}"/>
    <hyperlink ref="D3" location="'YOUR INVESTMENT ROUTE'!A1" display="Your Route" xr:uid="{00000000-0004-0000-1600-000002000000}"/>
    <hyperlink ref="E3" location="'MASTER DECISION TREE'!A1" display="Decision Tree" xr:uid="{00000000-0004-0000-1600-000003000000}"/>
    <hyperlink ref="F3" location="'GO-LIVE CHECKLIST'!A1" display="Go-Live Checklist" xr:uid="{00000000-0004-0000-1600-000004000000}"/>
    <hyperlink ref="G3" location="'LEGAL BASIS'!A1" display="Legal Basis" xr:uid="{00000000-0004-0000-16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B7C0CE"/>
    <pageSetUpPr fitToPage="1"/>
  </sheetPr>
  <dimension ref="A1:I27"/>
  <sheetViews>
    <sheetView showGridLines="0" zoomScaleNormal="100" workbookViewId="0">
      <pane ySplit="4" topLeftCell="A5" activePane="bottomLeft" state="frozen"/>
      <selection pane="bottomLeft" activeCell="B7" sqref="B7:H7"/>
    </sheetView>
  </sheetViews>
  <sheetFormatPr defaultColWidth="8.7109375" defaultRowHeight="14.45"/>
  <cols>
    <col min="1" max="1" width="2" customWidth="1"/>
    <col min="2" max="2" width="28" customWidth="1"/>
    <col min="3" max="3" width="62" customWidth="1"/>
    <col min="4" max="4" width="24" customWidth="1"/>
    <col min="5" max="5" width="30" customWidth="1"/>
    <col min="6" max="7" width="15" customWidth="1"/>
    <col min="8" max="8" width="12" customWidth="1"/>
  </cols>
  <sheetData>
    <row r="1" spans="1:9" ht="30" customHeight="1">
      <c r="A1" s="1"/>
      <c r="B1" s="75" t="s">
        <v>1919</v>
      </c>
      <c r="C1" s="75"/>
      <c r="D1" s="75"/>
      <c r="E1" s="75"/>
      <c r="F1" s="75"/>
      <c r="G1" s="75"/>
      <c r="H1" s="75"/>
      <c r="I1" s="1"/>
    </row>
    <row r="2" spans="1:9" ht="18" customHeight="1">
      <c r="A2" s="1"/>
      <c r="B2" s="76" t="s">
        <v>1920</v>
      </c>
      <c r="C2" s="76"/>
      <c r="D2" s="76"/>
      <c r="E2" s="76"/>
      <c r="F2" s="76"/>
      <c r="G2" s="76"/>
      <c r="H2" s="76"/>
      <c r="I2" s="1"/>
    </row>
    <row r="3" spans="1:9" ht="18" customHeight="1">
      <c r="B3" s="2" t="s">
        <v>135</v>
      </c>
      <c r="C3" s="2" t="s">
        <v>136</v>
      </c>
      <c r="D3" s="2" t="s">
        <v>137</v>
      </c>
      <c r="E3" s="2" t="s">
        <v>393</v>
      </c>
      <c r="F3" s="2" t="s">
        <v>211</v>
      </c>
      <c r="G3" s="2" t="s">
        <v>394</v>
      </c>
    </row>
    <row r="4" spans="1:9" ht="6" customHeight="1"/>
    <row r="5" spans="1:9" ht="19.5" customHeight="1">
      <c r="B5" s="74" t="s">
        <v>1555</v>
      </c>
      <c r="C5" s="74"/>
      <c r="D5" s="74"/>
      <c r="E5" s="74"/>
      <c r="F5" s="74"/>
      <c r="G5" s="74"/>
      <c r="H5" s="74"/>
    </row>
    <row r="6" spans="1:9" ht="30.75" customHeight="1">
      <c r="B6" s="72" t="s">
        <v>1921</v>
      </c>
      <c r="C6" s="72"/>
      <c r="D6" s="72"/>
      <c r="E6" s="72"/>
      <c r="F6" s="72"/>
      <c r="G6" s="72"/>
      <c r="H6" s="72"/>
    </row>
    <row r="7" spans="1:9" ht="18" customHeight="1">
      <c r="B7" s="140" t="s">
        <v>1922</v>
      </c>
      <c r="C7" s="130"/>
      <c r="D7" s="130"/>
      <c r="E7" s="130"/>
      <c r="F7" s="130"/>
      <c r="G7" s="130"/>
      <c r="H7" s="130"/>
    </row>
    <row r="9" spans="1:9" ht="19.5" customHeight="1">
      <c r="B9" s="74" t="s">
        <v>1560</v>
      </c>
      <c r="C9" s="74"/>
      <c r="D9" s="74"/>
      <c r="E9" s="74"/>
      <c r="F9" s="74"/>
      <c r="G9" s="74"/>
      <c r="H9" s="74"/>
    </row>
    <row r="10" spans="1:9" ht="30" customHeight="1">
      <c r="B10" s="50" t="s">
        <v>1561</v>
      </c>
      <c r="C10" s="50" t="s">
        <v>1562</v>
      </c>
      <c r="D10" s="50" t="s">
        <v>1563</v>
      </c>
      <c r="E10" s="50" t="s">
        <v>835</v>
      </c>
      <c r="F10" s="50" t="s">
        <v>1564</v>
      </c>
      <c r="G10" s="50" t="s">
        <v>1565</v>
      </c>
      <c r="H10" s="50" t="s">
        <v>1566</v>
      </c>
    </row>
    <row r="11" spans="1:9" ht="30" customHeight="1">
      <c r="B11" s="22" t="s">
        <v>1923</v>
      </c>
      <c r="C11" s="51" t="s">
        <v>1924</v>
      </c>
      <c r="D11" s="51" t="s">
        <v>1925</v>
      </c>
      <c r="E11" s="51" t="s">
        <v>1926</v>
      </c>
      <c r="F11" s="41" t="s">
        <v>517</v>
      </c>
      <c r="G11" s="41" t="s">
        <v>517</v>
      </c>
      <c r="H11" s="23" t="s">
        <v>515</v>
      </c>
    </row>
    <row r="12" spans="1:9" ht="30" customHeight="1">
      <c r="B12" s="24" t="s">
        <v>1927</v>
      </c>
      <c r="C12" s="52" t="s">
        <v>1928</v>
      </c>
      <c r="D12" s="52" t="s">
        <v>1929</v>
      </c>
      <c r="E12" s="52" t="s">
        <v>1574</v>
      </c>
      <c r="F12" s="41" t="s">
        <v>517</v>
      </c>
      <c r="G12" s="41" t="s">
        <v>517</v>
      </c>
      <c r="H12" s="25" t="s">
        <v>515</v>
      </c>
    </row>
    <row r="13" spans="1:9" ht="30" customHeight="1">
      <c r="B13" s="22" t="s">
        <v>1930</v>
      </c>
      <c r="C13" s="53" t="s">
        <v>1931</v>
      </c>
      <c r="D13" s="51" t="s">
        <v>1932</v>
      </c>
      <c r="E13" s="51" t="s">
        <v>1574</v>
      </c>
      <c r="F13" s="41" t="s">
        <v>517</v>
      </c>
      <c r="G13" s="41" t="s">
        <v>517</v>
      </c>
      <c r="H13" s="23" t="s">
        <v>515</v>
      </c>
    </row>
    <row r="14" spans="1:9" ht="30" customHeight="1">
      <c r="B14" s="24" t="s">
        <v>1933</v>
      </c>
      <c r="C14" s="52" t="s">
        <v>1934</v>
      </c>
      <c r="D14" s="52" t="s">
        <v>1935</v>
      </c>
      <c r="E14" s="52" t="s">
        <v>807</v>
      </c>
      <c r="F14" s="41" t="s">
        <v>517</v>
      </c>
      <c r="G14" s="41" t="s">
        <v>517</v>
      </c>
      <c r="H14" s="25" t="s">
        <v>515</v>
      </c>
    </row>
    <row r="15" spans="1:9" ht="42" customHeight="1">
      <c r="B15" s="22" t="s">
        <v>1936</v>
      </c>
      <c r="C15" s="53" t="s">
        <v>1937</v>
      </c>
      <c r="D15" s="51" t="s">
        <v>1938</v>
      </c>
      <c r="E15" s="51" t="s">
        <v>807</v>
      </c>
      <c r="F15" s="41" t="s">
        <v>517</v>
      </c>
      <c r="G15" s="41" t="s">
        <v>517</v>
      </c>
      <c r="H15" s="23" t="s">
        <v>515</v>
      </c>
    </row>
    <row r="16" spans="1:9" ht="30" customHeight="1">
      <c r="B16" s="24" t="s">
        <v>1939</v>
      </c>
      <c r="C16" s="52" t="s">
        <v>1940</v>
      </c>
      <c r="D16" s="52" t="s">
        <v>1941</v>
      </c>
      <c r="E16" s="52" t="s">
        <v>771</v>
      </c>
      <c r="F16" s="41" t="s">
        <v>517</v>
      </c>
      <c r="G16" s="41" t="s">
        <v>517</v>
      </c>
      <c r="H16" s="25" t="s">
        <v>515</v>
      </c>
    </row>
    <row r="17" spans="2:8" ht="30" customHeight="1">
      <c r="B17" s="22" t="s">
        <v>285</v>
      </c>
      <c r="C17" s="51" t="s">
        <v>1942</v>
      </c>
      <c r="D17" s="51" t="s">
        <v>1843</v>
      </c>
      <c r="E17" s="51" t="s">
        <v>645</v>
      </c>
      <c r="F17" s="41" t="s">
        <v>517</v>
      </c>
      <c r="G17" s="41" t="s">
        <v>517</v>
      </c>
      <c r="H17" s="23" t="s">
        <v>559</v>
      </c>
    </row>
    <row r="18" spans="2:8" ht="30" customHeight="1">
      <c r="B18" s="24" t="s">
        <v>1943</v>
      </c>
      <c r="C18" s="52" t="s">
        <v>1944</v>
      </c>
      <c r="D18" s="52" t="s">
        <v>1945</v>
      </c>
      <c r="E18" s="52" t="s">
        <v>1946</v>
      </c>
      <c r="F18" s="52" t="s">
        <v>512</v>
      </c>
      <c r="G18" s="41" t="s">
        <v>517</v>
      </c>
      <c r="H18" s="25" t="s">
        <v>515</v>
      </c>
    </row>
    <row r="19" spans="2:8" ht="30" customHeight="1">
      <c r="B19" s="22" t="s">
        <v>1947</v>
      </c>
      <c r="C19" s="51" t="s">
        <v>1948</v>
      </c>
      <c r="D19" s="51" t="s">
        <v>1949</v>
      </c>
      <c r="E19" s="51" t="s">
        <v>549</v>
      </c>
      <c r="F19" s="41" t="s">
        <v>517</v>
      </c>
      <c r="G19" s="41" t="s">
        <v>517</v>
      </c>
      <c r="H19" s="23" t="s">
        <v>515</v>
      </c>
    </row>
    <row r="20" spans="2:8" ht="30" customHeight="1">
      <c r="B20" s="24" t="s">
        <v>1950</v>
      </c>
      <c r="C20" s="52" t="s">
        <v>1951</v>
      </c>
      <c r="D20" s="52" t="s">
        <v>1945</v>
      </c>
      <c r="E20" s="52" t="s">
        <v>1727</v>
      </c>
      <c r="F20" s="41" t="s">
        <v>517</v>
      </c>
      <c r="G20" s="41" t="s">
        <v>517</v>
      </c>
      <c r="H20" s="25" t="s">
        <v>559</v>
      </c>
    </row>
    <row r="22" spans="2:8" ht="19.5" customHeight="1">
      <c r="B22" s="74" t="s">
        <v>1595</v>
      </c>
      <c r="C22" s="74"/>
      <c r="D22" s="74"/>
      <c r="E22" s="74"/>
      <c r="F22" s="74"/>
      <c r="G22" s="74"/>
      <c r="H22" s="74"/>
    </row>
    <row r="23" spans="2:8" ht="18" customHeight="1">
      <c r="B23" s="72" t="s">
        <v>1952</v>
      </c>
      <c r="C23" s="72"/>
      <c r="D23" s="72"/>
      <c r="E23" s="72"/>
      <c r="F23" s="72"/>
      <c r="G23" s="72"/>
      <c r="H23" s="72"/>
    </row>
    <row r="24" spans="2:8" ht="18" customHeight="1">
      <c r="B24" s="72" t="s">
        <v>1953</v>
      </c>
      <c r="C24" s="72"/>
      <c r="D24" s="72"/>
      <c r="E24" s="72"/>
      <c r="F24" s="72"/>
      <c r="G24" s="72"/>
      <c r="H24" s="72"/>
    </row>
    <row r="25" spans="2:8" ht="18" customHeight="1">
      <c r="B25" s="72" t="s">
        <v>1954</v>
      </c>
      <c r="C25" s="72"/>
      <c r="D25" s="72"/>
      <c r="E25" s="72"/>
      <c r="F25" s="72"/>
      <c r="G25" s="72"/>
      <c r="H25" s="72"/>
    </row>
    <row r="27" spans="2:8" ht="15.75" customHeight="1">
      <c r="B27" s="73" t="s">
        <v>132</v>
      </c>
      <c r="C27" s="73"/>
      <c r="D27" s="73"/>
      <c r="E27" s="73"/>
      <c r="F27" s="73"/>
      <c r="G27" s="73"/>
      <c r="H27" s="73"/>
    </row>
  </sheetData>
  <sheetProtection formatColumns="0" formatRows="0"/>
  <mergeCells count="11">
    <mergeCell ref="B1:H1"/>
    <mergeCell ref="B2:H2"/>
    <mergeCell ref="B5:H5"/>
    <mergeCell ref="B6:H6"/>
    <mergeCell ref="B7:H7"/>
    <mergeCell ref="B27:H27"/>
    <mergeCell ref="B9:H9"/>
    <mergeCell ref="B22:H22"/>
    <mergeCell ref="B23:H23"/>
    <mergeCell ref="B24:H24"/>
    <mergeCell ref="B25:H25"/>
  </mergeCells>
  <conditionalFormatting sqref="H11:H20">
    <cfRule type="cellIs" dxfId="17" priority="2" operator="equal">
      <formula>"Yes"</formula>
    </cfRule>
  </conditionalFormatting>
  <hyperlinks>
    <hyperlink ref="B3" location="'START HERE'!A1" display="◄ Start Here" xr:uid="{00000000-0004-0000-1700-000000000000}"/>
    <hyperlink ref="C3" location="'INVESTOR QUESTIONNAIRE'!A1" display="Questionnaire" xr:uid="{00000000-0004-0000-1700-000001000000}"/>
    <hyperlink ref="D3" location="'YOUR INVESTMENT ROUTE'!A1" display="Your Route" xr:uid="{00000000-0004-0000-1700-000002000000}"/>
    <hyperlink ref="E3" location="'MASTER DECISION TREE'!A1" display="Decision Tree" xr:uid="{00000000-0004-0000-1700-000003000000}"/>
    <hyperlink ref="F3" location="'GO-LIVE CHECKLIST'!A1" display="Go-Live Checklist" xr:uid="{00000000-0004-0000-1700-000004000000}"/>
    <hyperlink ref="G3" location="'LEGAL BASIS'!A1" display="Legal Basis" xr:uid="{00000000-0004-0000-17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23592A"/>
    <pageSetUpPr fitToPage="1"/>
  </sheetPr>
  <dimension ref="A1:I85"/>
  <sheetViews>
    <sheetView showGridLines="0" zoomScaleNormal="100" workbookViewId="0">
      <pane ySplit="8" topLeftCell="A20" activePane="bottomLeft" state="frozen"/>
      <selection pane="bottomLeft" activeCell="B10" sqref="B10"/>
    </sheetView>
  </sheetViews>
  <sheetFormatPr defaultColWidth="8.7109375" defaultRowHeight="14.45"/>
  <cols>
    <col min="1" max="1" width="2" customWidth="1"/>
    <col min="2" max="2" width="5" customWidth="1"/>
    <col min="3" max="3" width="54" customWidth="1"/>
    <col min="4" max="4" width="25" customWidth="1"/>
    <col min="5" max="5" width="14" customWidth="1"/>
    <col min="6" max="6" width="17" customWidth="1"/>
    <col min="7" max="7" width="34" customWidth="1"/>
    <col min="8" max="8" width="30" customWidth="1"/>
  </cols>
  <sheetData>
    <row r="1" spans="1:9" ht="30" customHeight="1">
      <c r="A1" s="1"/>
      <c r="B1" s="75" t="s">
        <v>104</v>
      </c>
      <c r="C1" s="75"/>
      <c r="D1" s="75"/>
      <c r="E1" s="75"/>
      <c r="F1" s="75"/>
      <c r="G1" s="75"/>
      <c r="H1" s="75"/>
      <c r="I1" s="1"/>
    </row>
    <row r="2" spans="1:9" ht="18" customHeight="1">
      <c r="A2" s="1"/>
      <c r="B2" s="76" t="s">
        <v>1955</v>
      </c>
      <c r="C2" s="76"/>
      <c r="D2" s="76"/>
      <c r="E2" s="76"/>
      <c r="F2" s="76"/>
      <c r="G2" s="76"/>
      <c r="H2" s="76"/>
      <c r="I2" s="1"/>
    </row>
    <row r="3" spans="1:9" ht="18" customHeight="1">
      <c r="C3" s="2" t="s">
        <v>135</v>
      </c>
      <c r="D3" s="2" t="s">
        <v>136</v>
      </c>
      <c r="E3" s="2" t="s">
        <v>137</v>
      </c>
      <c r="F3" s="2" t="s">
        <v>393</v>
      </c>
      <c r="G3" s="2" t="s">
        <v>211</v>
      </c>
      <c r="H3" s="2" t="s">
        <v>394</v>
      </c>
    </row>
    <row r="4" spans="1:9" ht="6" customHeight="1"/>
    <row r="5" spans="1:9" ht="42" customHeight="1">
      <c r="B5" s="96" t="s">
        <v>1956</v>
      </c>
      <c r="C5" s="96"/>
      <c r="D5" s="96"/>
      <c r="E5" s="96"/>
      <c r="F5" s="96"/>
      <c r="G5" s="96"/>
      <c r="H5" s="96"/>
    </row>
    <row r="6" spans="1:9" ht="24" customHeight="1">
      <c r="B6" s="101" t="s">
        <v>1957</v>
      </c>
      <c r="C6" s="101"/>
      <c r="D6" s="108" t="str">
        <f>$B$81</f>
        <v>NOT READY</v>
      </c>
      <c r="E6" s="108"/>
      <c r="F6" s="108"/>
    </row>
    <row r="8" spans="1:9" ht="30" customHeight="1">
      <c r="B8" s="50"/>
      <c r="C8" s="50" t="s">
        <v>1958</v>
      </c>
      <c r="D8" s="50" t="s">
        <v>1959</v>
      </c>
      <c r="E8" s="50" t="s">
        <v>1960</v>
      </c>
      <c r="F8" s="50" t="s">
        <v>1961</v>
      </c>
      <c r="G8" s="50" t="s">
        <v>1962</v>
      </c>
      <c r="H8" s="50" t="s">
        <v>225</v>
      </c>
    </row>
    <row r="9" spans="1:9" ht="18.75" customHeight="1">
      <c r="B9" s="100" t="s">
        <v>1963</v>
      </c>
      <c r="C9" s="100"/>
      <c r="D9" s="100"/>
      <c r="E9" s="100"/>
      <c r="F9" s="100"/>
      <c r="G9" s="100"/>
      <c r="H9" s="100"/>
    </row>
    <row r="10" spans="1:9" ht="21" customHeight="1">
      <c r="B10" s="27" t="str">
        <f>IF(F10="Done","☑",IF(F10="Not applicable","—",IF(F10="Legal review","⚠","☐")))</f>
        <v>☐</v>
      </c>
      <c r="C10" s="44" t="s">
        <v>1964</v>
      </c>
      <c r="D10" s="28" t="s">
        <v>1965</v>
      </c>
      <c r="E10" s="29" t="str">
        <f>IF(OR(LEFT('YOUR INVESTMENT ROUTE'!$D$43,1)="✓",LEFT('YOUR INVESTMENT ROUTE'!$D$44,1)="✓"),"Yes","If applicable")</f>
        <v>If applicable</v>
      </c>
      <c r="F10" s="30"/>
      <c r="G10" s="39"/>
      <c r="H10" s="14" t="s">
        <v>253</v>
      </c>
    </row>
    <row r="11" spans="1:9" ht="21" customHeight="1">
      <c r="B11" s="27" t="str">
        <f>IF(F11="Done","☑",IF(F11="Not applicable","—",IF(F11="Legal review","⚠","☐")))</f>
        <v>☐</v>
      </c>
      <c r="C11" s="44" t="s">
        <v>1966</v>
      </c>
      <c r="D11" s="28" t="s">
        <v>1965</v>
      </c>
      <c r="E11" s="29" t="str">
        <f>IF(OR(LEFT('YOUR INVESTMENT ROUTE'!$D$43,1)="✓",LEFT('YOUR INVESTMENT ROUTE'!$D$44,1)="✓"),"Yes","If applicable")</f>
        <v>If applicable</v>
      </c>
      <c r="F11" s="30"/>
      <c r="G11" s="39"/>
      <c r="H11" s="14" t="s">
        <v>253</v>
      </c>
    </row>
    <row r="12" spans="1:9" ht="21" customHeight="1">
      <c r="B12" s="27" t="str">
        <f>IF(F12="Done","☑",IF(F12="Not applicable","—",IF(F12="Legal review","⚠","☐")))</f>
        <v>☐</v>
      </c>
      <c r="C12" s="44" t="s">
        <v>1967</v>
      </c>
      <c r="D12" s="28" t="s">
        <v>1965</v>
      </c>
      <c r="E12" s="29" t="str">
        <f>IF(LEFT('YOUR INVESTMENT ROUTE'!$D$46,1)="✓","Yes","If applicable")</f>
        <v>If applicable</v>
      </c>
      <c r="F12" s="30"/>
      <c r="G12" s="39"/>
      <c r="H12" s="14" t="s">
        <v>118</v>
      </c>
    </row>
    <row r="13" spans="1:9" ht="18.75" customHeight="1">
      <c r="B13" s="100" t="s">
        <v>1968</v>
      </c>
      <c r="C13" s="100"/>
      <c r="D13" s="100"/>
      <c r="E13" s="100"/>
      <c r="F13" s="100"/>
      <c r="G13" s="100"/>
      <c r="H13" s="100"/>
    </row>
    <row r="14" spans="1:9" ht="33.75" customHeight="1">
      <c r="B14" s="27" t="str">
        <f t="shared" ref="B14:B20" si="0">IF(F14="Done","☑",IF(F14="Not applicable","—",IF(F14="Legal review","⚠","☐")))</f>
        <v>☐</v>
      </c>
      <c r="C14" s="44" t="s">
        <v>1969</v>
      </c>
      <c r="D14" s="28" t="s">
        <v>1965</v>
      </c>
      <c r="E14" s="29" t="str">
        <f>IF(LEFT('YOUR INVESTMENT ROUTE'!$D$35,1)="✓","Yes","If applicable")</f>
        <v>If applicable</v>
      </c>
      <c r="F14" s="30"/>
      <c r="G14" s="39"/>
      <c r="H14" s="14" t="s">
        <v>209</v>
      </c>
    </row>
    <row r="15" spans="1:9" ht="21" customHeight="1">
      <c r="B15" s="27" t="str">
        <f t="shared" si="0"/>
        <v>☐</v>
      </c>
      <c r="C15" s="44" t="s">
        <v>1970</v>
      </c>
      <c r="D15" s="28" t="s">
        <v>1965</v>
      </c>
      <c r="E15" s="29" t="str">
        <f>IF(LEFT('YOUR INVESTMENT ROUTE'!$D$33,1)="✓","Yes","If applicable")</f>
        <v>If applicable</v>
      </c>
      <c r="F15" s="30"/>
      <c r="G15" s="39"/>
      <c r="H15" s="14" t="s">
        <v>245</v>
      </c>
    </row>
    <row r="16" spans="1:9" ht="21" customHeight="1">
      <c r="B16" s="27" t="str">
        <f t="shared" si="0"/>
        <v>☐</v>
      </c>
      <c r="C16" s="44" t="s">
        <v>1971</v>
      </c>
      <c r="D16" s="28" t="s">
        <v>1965</v>
      </c>
      <c r="E16" s="29" t="str">
        <f>IF(LEFT('YOUR INVESTMENT ROUTE'!$D$36,1)="✓","Yes","If applicable")</f>
        <v>If applicable</v>
      </c>
      <c r="F16" s="30"/>
      <c r="G16" s="39"/>
      <c r="H16" s="14" t="s">
        <v>257</v>
      </c>
    </row>
    <row r="17" spans="2:8" ht="21" customHeight="1">
      <c r="B17" s="27" t="str">
        <f t="shared" si="0"/>
        <v>☐</v>
      </c>
      <c r="C17" s="44" t="s">
        <v>1972</v>
      </c>
      <c r="D17" s="28" t="s">
        <v>1965</v>
      </c>
      <c r="E17" s="29" t="str">
        <f>IF(LEFT('YOUR INVESTMENT ROUTE'!$D$38,1)="✓","Yes","If applicable")</f>
        <v>If applicable</v>
      </c>
      <c r="F17" s="30"/>
      <c r="G17" s="39"/>
      <c r="H17" s="14" t="s">
        <v>257</v>
      </c>
    </row>
    <row r="18" spans="2:8" ht="21" customHeight="1">
      <c r="B18" s="27" t="str">
        <f t="shared" si="0"/>
        <v>☐</v>
      </c>
      <c r="C18" s="44" t="s">
        <v>1973</v>
      </c>
      <c r="D18" s="28" t="s">
        <v>1965</v>
      </c>
      <c r="E18" s="29" t="str">
        <f>IF(LEFT('YOUR INVESTMENT ROUTE'!$D$39,1)="✓","Yes","If applicable")</f>
        <v>If applicable</v>
      </c>
      <c r="F18" s="30"/>
      <c r="G18" s="39"/>
      <c r="H18" s="14" t="s">
        <v>257</v>
      </c>
    </row>
    <row r="19" spans="2:8" ht="33.75" customHeight="1">
      <c r="B19" s="27" t="str">
        <f t="shared" si="0"/>
        <v>☐</v>
      </c>
      <c r="C19" s="44" t="s">
        <v>1974</v>
      </c>
      <c r="D19" s="28" t="s">
        <v>1965</v>
      </c>
      <c r="E19" s="29" t="str">
        <f>IF(LEFT('YOUR INVESTMENT ROUTE'!$D$40,1)="✓","Yes","If applicable")</f>
        <v>If applicable</v>
      </c>
      <c r="F19" s="30"/>
      <c r="G19" s="39"/>
      <c r="H19" s="14" t="s">
        <v>112</v>
      </c>
    </row>
    <row r="20" spans="2:8" ht="21" customHeight="1">
      <c r="B20" s="27" t="str">
        <f t="shared" si="0"/>
        <v>☐</v>
      </c>
      <c r="C20" s="44" t="s">
        <v>1975</v>
      </c>
      <c r="D20" s="28" t="s">
        <v>1976</v>
      </c>
      <c r="E20" s="29" t="str">
        <f>IF(LEFT('YOUR INVESTMENT ROUTE'!$D$35,1)="✓","Yes","If applicable")</f>
        <v>If applicable</v>
      </c>
      <c r="F20" s="30"/>
      <c r="G20" s="39"/>
      <c r="H20" s="14" t="s">
        <v>209</v>
      </c>
    </row>
    <row r="21" spans="2:8" ht="18.75" customHeight="1">
      <c r="B21" s="100" t="s">
        <v>1977</v>
      </c>
      <c r="C21" s="100"/>
      <c r="D21" s="100"/>
      <c r="E21" s="100"/>
      <c r="F21" s="100"/>
      <c r="G21" s="100"/>
      <c r="H21" s="100"/>
    </row>
    <row r="22" spans="2:8" ht="21" customHeight="1">
      <c r="B22" s="27" t="str">
        <f>IF(F22="Done","☑",IF(F22="Not applicable","—",IF(F22="Legal review","⚠","☐")))</f>
        <v>☐</v>
      </c>
      <c r="C22" s="44" t="s">
        <v>1978</v>
      </c>
      <c r="D22" s="28" t="s">
        <v>1965</v>
      </c>
      <c r="E22" s="29" t="str">
        <f>IF(LEFT('YOUR INVESTMENT ROUTE'!$D$48,1)="✓","Yes","If applicable")</f>
        <v>If applicable</v>
      </c>
      <c r="F22" s="30"/>
      <c r="G22" s="39"/>
      <c r="H22" s="14" t="s">
        <v>106</v>
      </c>
    </row>
    <row r="23" spans="2:8" ht="21" customHeight="1">
      <c r="B23" s="27" t="str">
        <f>IF(F23="Done","☑",IF(F23="Not applicable","—",IF(F23="Legal review","⚠","☐")))</f>
        <v>☐</v>
      </c>
      <c r="C23" s="44" t="s">
        <v>1979</v>
      </c>
      <c r="D23" s="28" t="s">
        <v>1980</v>
      </c>
      <c r="E23" s="29" t="str">
        <f>IF(LEFT('YOUR INVESTMENT ROUTE'!$D$49,1)="✓","Yes","If applicable")</f>
        <v>If applicable</v>
      </c>
      <c r="F23" s="30"/>
      <c r="G23" s="39"/>
      <c r="H23" s="14" t="s">
        <v>106</v>
      </c>
    </row>
    <row r="24" spans="2:8" ht="21" customHeight="1">
      <c r="B24" s="27" t="str">
        <f>IF(F24="Done","☑",IF(F24="Not applicable","—",IF(F24="Legal review","⚠","☐")))</f>
        <v>☐</v>
      </c>
      <c r="C24" s="44" t="s">
        <v>1981</v>
      </c>
      <c r="D24" s="28" t="s">
        <v>1965</v>
      </c>
      <c r="E24" s="29" t="str">
        <f>IF(LEFT('YOUR INVESTMENT ROUTE'!$D$50,1)="✓","Yes","If applicable")</f>
        <v>If applicable</v>
      </c>
      <c r="F24" s="30"/>
      <c r="G24" s="39"/>
      <c r="H24" s="14" t="s">
        <v>106</v>
      </c>
    </row>
    <row r="25" spans="2:8" ht="21" customHeight="1">
      <c r="B25" s="27" t="str">
        <f>IF(F25="Done","☑",IF(F25="Not applicable","—",IF(F25="Legal review","⚠","☐")))</f>
        <v>☐</v>
      </c>
      <c r="C25" s="44" t="s">
        <v>1982</v>
      </c>
      <c r="D25" s="28" t="s">
        <v>1976</v>
      </c>
      <c r="E25" s="31" t="s">
        <v>1983</v>
      </c>
      <c r="F25" s="30"/>
      <c r="G25" s="39"/>
      <c r="H25" s="14" t="s">
        <v>106</v>
      </c>
    </row>
    <row r="26" spans="2:8" ht="18.75" customHeight="1">
      <c r="B26" s="100" t="s">
        <v>1984</v>
      </c>
      <c r="C26" s="100"/>
      <c r="D26" s="100"/>
      <c r="E26" s="100"/>
      <c r="F26" s="100"/>
      <c r="G26" s="100"/>
      <c r="H26" s="100"/>
    </row>
    <row r="27" spans="2:8" ht="21" customHeight="1">
      <c r="B27" s="27" t="str">
        <f>IF(F27="Done","☑",IF(F27="Not applicable","—",IF(F27="Legal review","⚠","☐")))</f>
        <v>☐</v>
      </c>
      <c r="C27" s="44" t="s">
        <v>893</v>
      </c>
      <c r="D27" s="28" t="s">
        <v>1965</v>
      </c>
      <c r="E27" s="32" t="s">
        <v>515</v>
      </c>
      <c r="F27" s="30"/>
      <c r="G27" s="39"/>
      <c r="H27" s="14" t="s">
        <v>103</v>
      </c>
    </row>
    <row r="28" spans="2:8" ht="21" customHeight="1">
      <c r="B28" s="27" t="str">
        <f>IF(F28="Done","☑",IF(F28="Not applicable","—",IF(F28="Legal review","⚠","☐")))</f>
        <v>☐</v>
      </c>
      <c r="C28" s="44" t="s">
        <v>1985</v>
      </c>
      <c r="D28" s="28" t="s">
        <v>1986</v>
      </c>
      <c r="E28" s="29" t="str">
        <f>IF(LEFT('YOUR INVESTMENT ROUTE'!$D$54,1)="✓","Yes","If applicable")</f>
        <v>If applicable</v>
      </c>
      <c r="F28" s="30"/>
      <c r="G28" s="39"/>
      <c r="H28" s="14" t="s">
        <v>103</v>
      </c>
    </row>
    <row r="29" spans="2:8" ht="21" customHeight="1">
      <c r="B29" s="27" t="str">
        <f>IF(F29="Done","☑",IF(F29="Not applicable","—",IF(F29="Legal review","⚠","☐")))</f>
        <v>☐</v>
      </c>
      <c r="C29" s="44" t="s">
        <v>1987</v>
      </c>
      <c r="D29" s="28" t="s">
        <v>1965</v>
      </c>
      <c r="E29" s="29" t="str">
        <f>IF(LEFT('YOUR INVESTMENT ROUTE'!$D$55,1)="✓","Yes","If applicable")</f>
        <v>If applicable</v>
      </c>
      <c r="F29" s="30"/>
      <c r="G29" s="39"/>
      <c r="H29" s="14" t="s">
        <v>103</v>
      </c>
    </row>
    <row r="30" spans="2:8" ht="18.75" customHeight="1">
      <c r="B30" s="100" t="s">
        <v>1988</v>
      </c>
      <c r="C30" s="100"/>
      <c r="D30" s="100"/>
      <c r="E30" s="100"/>
      <c r="F30" s="100"/>
      <c r="G30" s="100"/>
      <c r="H30" s="100"/>
    </row>
    <row r="31" spans="2:8" ht="21" customHeight="1">
      <c r="B31" s="27" t="str">
        <f>IF(F31="Done","☑",IF(F31="Not applicable","—",IF(F31="Legal review","⚠","☐")))</f>
        <v>☐</v>
      </c>
      <c r="C31" s="44" t="s">
        <v>1989</v>
      </c>
      <c r="D31" s="28" t="s">
        <v>1986</v>
      </c>
      <c r="E31" s="29" t="str">
        <f>IF(LEFT('YOUR INVESTMENT ROUTE'!$D$57,1)="✓","Yes","If applicable")</f>
        <v>If applicable</v>
      </c>
      <c r="F31" s="30"/>
      <c r="G31" s="39"/>
      <c r="H31" s="14" t="s">
        <v>109</v>
      </c>
    </row>
    <row r="32" spans="2:8" ht="21" customHeight="1">
      <c r="B32" s="27" t="str">
        <f>IF(F32="Done","☑",IF(F32="Not applicable","—",IF(F32="Legal review","⚠","☐")))</f>
        <v>☐</v>
      </c>
      <c r="C32" s="44" t="s">
        <v>1990</v>
      </c>
      <c r="D32" s="28" t="s">
        <v>1986</v>
      </c>
      <c r="E32" s="29" t="str">
        <f>IF(LEFT('YOUR INVESTMENT ROUTE'!$D$57,1)="✓","Yes","If applicable")</f>
        <v>If applicable</v>
      </c>
      <c r="F32" s="30"/>
      <c r="G32" s="39"/>
      <c r="H32" s="14" t="s">
        <v>109</v>
      </c>
    </row>
    <row r="33" spans="2:8" ht="21" customHeight="1">
      <c r="B33" s="27" t="str">
        <f>IF(F33="Done","☑",IF(F33="Not applicable","—",IF(F33="Legal review","⚠","☐")))</f>
        <v>☐</v>
      </c>
      <c r="C33" s="44" t="s">
        <v>1991</v>
      </c>
      <c r="D33" s="28" t="s">
        <v>1965</v>
      </c>
      <c r="E33" s="29" t="str">
        <f>IF(LEFT('YOUR INVESTMENT ROUTE'!$D$57,1)="✓","Yes","If applicable")</f>
        <v>If applicable</v>
      </c>
      <c r="F33" s="30"/>
      <c r="G33" s="39"/>
      <c r="H33" s="14" t="s">
        <v>109</v>
      </c>
    </row>
    <row r="34" spans="2:8" ht="18.75" customHeight="1">
      <c r="B34" s="100" t="s">
        <v>1992</v>
      </c>
      <c r="C34" s="100"/>
      <c r="D34" s="100"/>
      <c r="E34" s="100"/>
      <c r="F34" s="100"/>
      <c r="G34" s="100"/>
      <c r="H34" s="100"/>
    </row>
    <row r="35" spans="2:8" ht="21" customHeight="1">
      <c r="B35" s="27" t="str">
        <f>IF(F35="Done","☑",IF(F35="Not applicable","—",IF(F35="Legal review","⚠","☐")))</f>
        <v>☐</v>
      </c>
      <c r="C35" s="44" t="s">
        <v>1993</v>
      </c>
      <c r="D35" s="28" t="s">
        <v>1965</v>
      </c>
      <c r="E35" s="29" t="str">
        <f>IF(LEFT('YOUR INVESTMENT ROUTE'!$D$58,1)="✓","Yes","If applicable")</f>
        <v>If applicable</v>
      </c>
      <c r="F35" s="30"/>
      <c r="G35" s="39"/>
      <c r="H35" s="14" t="s">
        <v>109</v>
      </c>
    </row>
    <row r="36" spans="2:8" ht="21" customHeight="1">
      <c r="B36" s="27" t="str">
        <f>IF(F36="Done","☑",IF(F36="Not applicable","—",IF(F36="Legal review","⚠","☐")))</f>
        <v>☐</v>
      </c>
      <c r="C36" s="44" t="s">
        <v>1994</v>
      </c>
      <c r="D36" s="28" t="s">
        <v>1986</v>
      </c>
      <c r="E36" s="31" t="s">
        <v>1983</v>
      </c>
      <c r="F36" s="30"/>
      <c r="G36" s="39"/>
      <c r="H36" s="14" t="s">
        <v>109</v>
      </c>
    </row>
    <row r="37" spans="2:8" ht="21" customHeight="1">
      <c r="B37" s="27" t="str">
        <f>IF(F37="Done","☑",IF(F37="Not applicable","—",IF(F37="Legal review","⚠","☐")))</f>
        <v>☐</v>
      </c>
      <c r="C37" s="44" t="s">
        <v>1995</v>
      </c>
      <c r="D37" s="28" t="s">
        <v>1965</v>
      </c>
      <c r="E37" s="31" t="s">
        <v>1983</v>
      </c>
      <c r="F37" s="30"/>
      <c r="G37" s="39"/>
      <c r="H37" s="14" t="s">
        <v>109</v>
      </c>
    </row>
    <row r="38" spans="2:8" ht="21" customHeight="1">
      <c r="B38" s="27" t="str">
        <f>IF(F38="Done","☑",IF(F38="Not applicable","—",IF(F38="Legal review","⚠","☐")))</f>
        <v>☐</v>
      </c>
      <c r="C38" s="44" t="s">
        <v>1996</v>
      </c>
      <c r="D38" s="28" t="s">
        <v>1965</v>
      </c>
      <c r="E38" s="31" t="s">
        <v>1983</v>
      </c>
      <c r="F38" s="30"/>
      <c r="G38" s="39"/>
      <c r="H38" s="14" t="s">
        <v>109</v>
      </c>
    </row>
    <row r="39" spans="2:8" ht="18.75" customHeight="1">
      <c r="B39" s="100" t="s">
        <v>1997</v>
      </c>
      <c r="C39" s="100"/>
      <c r="D39" s="100"/>
      <c r="E39" s="100"/>
      <c r="F39" s="100"/>
      <c r="G39" s="100"/>
      <c r="H39" s="100"/>
    </row>
    <row r="40" spans="2:8" ht="21" customHeight="1">
      <c r="B40" s="27" t="str">
        <f>IF(F40="Done","☑",IF(F40="Not applicable","—",IF(F40="Legal review","⚠","☐")))</f>
        <v>☐</v>
      </c>
      <c r="C40" s="44" t="s">
        <v>1998</v>
      </c>
      <c r="D40" s="28" t="s">
        <v>1965</v>
      </c>
      <c r="E40" s="29" t="str">
        <f>IF(LEFT('YOUR INVESTMENT ROUTE'!$D$59,1)="✓","Yes","If applicable")</f>
        <v>If applicable</v>
      </c>
      <c r="F40" s="30"/>
      <c r="G40" s="39"/>
      <c r="H40" s="14" t="s">
        <v>109</v>
      </c>
    </row>
    <row r="41" spans="2:8" ht="18.75" customHeight="1">
      <c r="B41" s="100" t="s">
        <v>1999</v>
      </c>
      <c r="C41" s="100"/>
      <c r="D41" s="100"/>
      <c r="E41" s="100"/>
      <c r="F41" s="100"/>
      <c r="G41" s="100"/>
      <c r="H41" s="100"/>
    </row>
    <row r="42" spans="2:8" ht="21" customHeight="1">
      <c r="B42" s="27" t="str">
        <f t="shared" ref="B42:B54" si="1">IF(F42="Done","☑",IF(F42="Not applicable","—",IF(F42="Legal review","⚠","☐")))</f>
        <v>☐</v>
      </c>
      <c r="C42" s="44" t="s">
        <v>2000</v>
      </c>
      <c r="D42" s="28" t="s">
        <v>1965</v>
      </c>
      <c r="E42" s="29" t="str">
        <f>IF(LEFT('YOUR INVESTMENT ROUTE'!$D$61,1)="✓","Yes","If applicable")</f>
        <v>If applicable</v>
      </c>
      <c r="F42" s="30"/>
      <c r="G42" s="39"/>
      <c r="H42" s="14" t="s">
        <v>112</v>
      </c>
    </row>
    <row r="43" spans="2:8" ht="21" customHeight="1">
      <c r="B43" s="27" t="str">
        <f t="shared" si="1"/>
        <v>☐</v>
      </c>
      <c r="C43" s="44" t="s">
        <v>2001</v>
      </c>
      <c r="D43" s="28" t="s">
        <v>1965</v>
      </c>
      <c r="E43" s="31" t="s">
        <v>1983</v>
      </c>
      <c r="F43" s="30"/>
      <c r="G43" s="39"/>
      <c r="H43" s="14" t="s">
        <v>112</v>
      </c>
    </row>
    <row r="44" spans="2:8" ht="21" customHeight="1">
      <c r="B44" s="27" t="str">
        <f t="shared" si="1"/>
        <v>☐</v>
      </c>
      <c r="C44" s="44" t="s">
        <v>2002</v>
      </c>
      <c r="D44" s="28" t="s">
        <v>1965</v>
      </c>
      <c r="E44" s="31" t="s">
        <v>1983</v>
      </c>
      <c r="F44" s="30"/>
      <c r="G44" s="39"/>
      <c r="H44" s="14" t="s">
        <v>112</v>
      </c>
    </row>
    <row r="45" spans="2:8" ht="21" customHeight="1">
      <c r="B45" s="27" t="str">
        <f t="shared" si="1"/>
        <v>☐</v>
      </c>
      <c r="C45" s="44" t="s">
        <v>2003</v>
      </c>
      <c r="D45" s="28" t="s">
        <v>1965</v>
      </c>
      <c r="E45" s="31" t="s">
        <v>1983</v>
      </c>
      <c r="F45" s="30"/>
      <c r="G45" s="39"/>
      <c r="H45" s="14" t="s">
        <v>112</v>
      </c>
    </row>
    <row r="46" spans="2:8" ht="21" customHeight="1">
      <c r="B46" s="27" t="str">
        <f t="shared" si="1"/>
        <v>☐</v>
      </c>
      <c r="C46" s="44" t="s">
        <v>2004</v>
      </c>
      <c r="D46" s="28" t="s">
        <v>1965</v>
      </c>
      <c r="E46" s="31" t="s">
        <v>1983</v>
      </c>
      <c r="F46" s="30"/>
      <c r="G46" s="39"/>
      <c r="H46" s="14" t="s">
        <v>112</v>
      </c>
    </row>
    <row r="47" spans="2:8" ht="21" customHeight="1">
      <c r="B47" s="27" t="str">
        <f t="shared" si="1"/>
        <v>☐</v>
      </c>
      <c r="C47" s="44" t="s">
        <v>1802</v>
      </c>
      <c r="D47" s="28" t="s">
        <v>1965</v>
      </c>
      <c r="E47" s="31" t="s">
        <v>1983</v>
      </c>
      <c r="F47" s="30"/>
      <c r="G47" s="39"/>
      <c r="H47" s="14" t="s">
        <v>112</v>
      </c>
    </row>
    <row r="48" spans="2:8" ht="21" customHeight="1">
      <c r="B48" s="27" t="str">
        <f t="shared" si="1"/>
        <v>☐</v>
      </c>
      <c r="C48" s="44" t="s">
        <v>2005</v>
      </c>
      <c r="D48" s="28" t="s">
        <v>1965</v>
      </c>
      <c r="E48" s="31" t="s">
        <v>1983</v>
      </c>
      <c r="F48" s="30"/>
      <c r="G48" s="39"/>
      <c r="H48" s="14" t="s">
        <v>112</v>
      </c>
    </row>
    <row r="49" spans="2:8" ht="21" customHeight="1">
      <c r="B49" s="27" t="str">
        <f t="shared" si="1"/>
        <v>☐</v>
      </c>
      <c r="C49" s="44" t="s">
        <v>2006</v>
      </c>
      <c r="D49" s="28" t="s">
        <v>1965</v>
      </c>
      <c r="E49" s="31" t="s">
        <v>1983</v>
      </c>
      <c r="F49" s="30"/>
      <c r="G49" s="39"/>
      <c r="H49" s="14" t="s">
        <v>112</v>
      </c>
    </row>
    <row r="50" spans="2:8" ht="21" customHeight="1">
      <c r="B50" s="27" t="str">
        <f t="shared" si="1"/>
        <v>☐</v>
      </c>
      <c r="C50" s="44" t="s">
        <v>2007</v>
      </c>
      <c r="D50" s="28" t="s">
        <v>1965</v>
      </c>
      <c r="E50" s="31" t="s">
        <v>1983</v>
      </c>
      <c r="F50" s="30"/>
      <c r="G50" s="39"/>
      <c r="H50" s="14" t="s">
        <v>112</v>
      </c>
    </row>
    <row r="51" spans="2:8" ht="21" customHeight="1">
      <c r="B51" s="27" t="str">
        <f t="shared" si="1"/>
        <v>☐</v>
      </c>
      <c r="C51" s="44" t="s">
        <v>2008</v>
      </c>
      <c r="D51" s="28" t="s">
        <v>1965</v>
      </c>
      <c r="E51" s="31" t="s">
        <v>1983</v>
      </c>
      <c r="F51" s="30"/>
      <c r="G51" s="39"/>
      <c r="H51" s="14" t="s">
        <v>112</v>
      </c>
    </row>
    <row r="52" spans="2:8" ht="21" customHeight="1">
      <c r="B52" s="27" t="str">
        <f t="shared" si="1"/>
        <v>☐</v>
      </c>
      <c r="C52" s="44" t="s">
        <v>2009</v>
      </c>
      <c r="D52" s="28" t="s">
        <v>1965</v>
      </c>
      <c r="E52" s="31" t="s">
        <v>1983</v>
      </c>
      <c r="F52" s="30"/>
      <c r="G52" s="39"/>
      <c r="H52" s="14" t="s">
        <v>112</v>
      </c>
    </row>
    <row r="53" spans="2:8" ht="21" customHeight="1">
      <c r="B53" s="27" t="str">
        <f t="shared" si="1"/>
        <v>☐</v>
      </c>
      <c r="C53" s="44" t="s">
        <v>1820</v>
      </c>
      <c r="D53" s="28" t="s">
        <v>1965</v>
      </c>
      <c r="E53" s="31" t="s">
        <v>1983</v>
      </c>
      <c r="F53" s="30"/>
      <c r="G53" s="39"/>
      <c r="H53" s="14" t="s">
        <v>112</v>
      </c>
    </row>
    <row r="54" spans="2:8" ht="21" customHeight="1">
      <c r="B54" s="27" t="str">
        <f t="shared" si="1"/>
        <v>☐</v>
      </c>
      <c r="C54" s="44" t="s">
        <v>1833</v>
      </c>
      <c r="D54" s="28" t="s">
        <v>1965</v>
      </c>
      <c r="E54" s="31" t="s">
        <v>1983</v>
      </c>
      <c r="F54" s="30"/>
      <c r="G54" s="39"/>
      <c r="H54" s="14" t="s">
        <v>112</v>
      </c>
    </row>
    <row r="55" spans="2:8" ht="18.75" customHeight="1">
      <c r="B55" s="100" t="s">
        <v>2010</v>
      </c>
      <c r="C55" s="100"/>
      <c r="D55" s="100"/>
      <c r="E55" s="100"/>
      <c r="F55" s="100"/>
      <c r="G55" s="100"/>
      <c r="H55" s="100"/>
    </row>
    <row r="56" spans="2:8" ht="21" customHeight="1">
      <c r="B56" s="27" t="str">
        <f t="shared" ref="B56:B68" si="2">IF(F56="Done","☑",IF(F56="Not applicable","—",IF(F56="Legal review","⚠","☐")))</f>
        <v>☐</v>
      </c>
      <c r="C56" s="44" t="s">
        <v>2011</v>
      </c>
      <c r="D56" s="28" t="s">
        <v>1965</v>
      </c>
      <c r="E56" s="32" t="s">
        <v>515</v>
      </c>
      <c r="F56" s="30"/>
      <c r="G56" s="39"/>
      <c r="H56" s="14" t="s">
        <v>106</v>
      </c>
    </row>
    <row r="57" spans="2:8" ht="21" customHeight="1">
      <c r="B57" s="27" t="str">
        <f t="shared" si="2"/>
        <v>☐</v>
      </c>
      <c r="C57" s="44" t="s">
        <v>2012</v>
      </c>
      <c r="D57" s="28" t="s">
        <v>2013</v>
      </c>
      <c r="E57" s="32" t="s">
        <v>515</v>
      </c>
      <c r="F57" s="30"/>
      <c r="G57" s="39"/>
      <c r="H57" s="14" t="s">
        <v>116</v>
      </c>
    </row>
    <row r="58" spans="2:8" ht="21" customHeight="1">
      <c r="B58" s="27" t="str">
        <f t="shared" si="2"/>
        <v>☐</v>
      </c>
      <c r="C58" s="44" t="s">
        <v>2014</v>
      </c>
      <c r="D58" s="28" t="s">
        <v>2013</v>
      </c>
      <c r="E58" s="32" t="s">
        <v>515</v>
      </c>
      <c r="F58" s="30"/>
      <c r="G58" s="39"/>
      <c r="H58" s="14" t="s">
        <v>116</v>
      </c>
    </row>
    <row r="59" spans="2:8" ht="21" customHeight="1">
      <c r="B59" s="27" t="str">
        <f t="shared" si="2"/>
        <v>☐</v>
      </c>
      <c r="C59" s="44" t="s">
        <v>1885</v>
      </c>
      <c r="D59" s="28" t="s">
        <v>2013</v>
      </c>
      <c r="E59" s="32" t="s">
        <v>515</v>
      </c>
      <c r="F59" s="30"/>
      <c r="G59" s="39"/>
      <c r="H59" s="14" t="s">
        <v>116</v>
      </c>
    </row>
    <row r="60" spans="2:8" ht="21" customHeight="1">
      <c r="B60" s="27" t="str">
        <f t="shared" si="2"/>
        <v>☐</v>
      </c>
      <c r="C60" s="44" t="s">
        <v>1907</v>
      </c>
      <c r="D60" s="28" t="s">
        <v>1976</v>
      </c>
      <c r="E60" s="31" t="s">
        <v>1983</v>
      </c>
      <c r="F60" s="30"/>
      <c r="G60" s="39"/>
      <c r="H60" s="14" t="s">
        <v>116</v>
      </c>
    </row>
    <row r="61" spans="2:8" ht="21" customHeight="1">
      <c r="B61" s="27" t="str">
        <f t="shared" si="2"/>
        <v>☐</v>
      </c>
      <c r="C61" s="44" t="s">
        <v>2015</v>
      </c>
      <c r="D61" s="28" t="s">
        <v>1976</v>
      </c>
      <c r="E61" s="31" t="s">
        <v>1983</v>
      </c>
      <c r="F61" s="30"/>
      <c r="G61" s="39"/>
      <c r="H61" s="14" t="s">
        <v>112</v>
      </c>
    </row>
    <row r="62" spans="2:8" ht="21" customHeight="1">
      <c r="B62" s="27" t="str">
        <f t="shared" si="2"/>
        <v>☐</v>
      </c>
      <c r="C62" s="44" t="s">
        <v>2016</v>
      </c>
      <c r="D62" s="28" t="s">
        <v>2017</v>
      </c>
      <c r="E62" s="31" t="s">
        <v>1983</v>
      </c>
      <c r="F62" s="30"/>
      <c r="G62" s="39"/>
      <c r="H62" s="14" t="s">
        <v>114</v>
      </c>
    </row>
    <row r="63" spans="2:8" ht="21" customHeight="1">
      <c r="B63" s="27" t="str">
        <f t="shared" si="2"/>
        <v>☐</v>
      </c>
      <c r="C63" s="44" t="s">
        <v>2018</v>
      </c>
      <c r="D63" s="28" t="s">
        <v>2019</v>
      </c>
      <c r="E63" s="29" t="str">
        <f>IF(LEFT('YOUR INVESTMENT ROUTE'!$D$67,1)="✓","Yes","If applicable")</f>
        <v>If applicable</v>
      </c>
      <c r="F63" s="30"/>
      <c r="G63" s="39"/>
      <c r="H63" s="14" t="s">
        <v>114</v>
      </c>
    </row>
    <row r="64" spans="2:8" ht="21" customHeight="1">
      <c r="B64" s="27" t="str">
        <f t="shared" si="2"/>
        <v>☐</v>
      </c>
      <c r="C64" s="44" t="s">
        <v>2020</v>
      </c>
      <c r="D64" s="28" t="s">
        <v>2017</v>
      </c>
      <c r="E64" s="31" t="s">
        <v>1983</v>
      </c>
      <c r="F64" s="30"/>
      <c r="G64" s="39"/>
      <c r="H64" s="14" t="s">
        <v>114</v>
      </c>
    </row>
    <row r="65" spans="2:8" ht="21" customHeight="1">
      <c r="B65" s="27" t="str">
        <f t="shared" si="2"/>
        <v>☐</v>
      </c>
      <c r="C65" s="44" t="s">
        <v>2021</v>
      </c>
      <c r="D65" s="28" t="s">
        <v>1976</v>
      </c>
      <c r="E65" s="32" t="s">
        <v>515</v>
      </c>
      <c r="F65" s="30"/>
      <c r="G65" s="39"/>
      <c r="H65" s="14" t="s">
        <v>118</v>
      </c>
    </row>
    <row r="66" spans="2:8" ht="21" customHeight="1">
      <c r="B66" s="27" t="str">
        <f t="shared" si="2"/>
        <v>☐</v>
      </c>
      <c r="C66" s="44" t="s">
        <v>2022</v>
      </c>
      <c r="D66" s="28" t="s">
        <v>1976</v>
      </c>
      <c r="E66" s="31" t="s">
        <v>1983</v>
      </c>
      <c r="F66" s="30"/>
      <c r="G66" s="39"/>
      <c r="H66" s="14" t="s">
        <v>118</v>
      </c>
    </row>
    <row r="67" spans="2:8" ht="21" customHeight="1">
      <c r="B67" s="27" t="str">
        <f t="shared" si="2"/>
        <v>☐</v>
      </c>
      <c r="C67" s="44" t="s">
        <v>2023</v>
      </c>
      <c r="D67" s="28" t="s">
        <v>1965</v>
      </c>
      <c r="E67" s="31" t="s">
        <v>1983</v>
      </c>
      <c r="F67" s="30"/>
      <c r="G67" s="39"/>
      <c r="H67" s="14" t="s">
        <v>112</v>
      </c>
    </row>
    <row r="68" spans="2:8" ht="21" customHeight="1">
      <c r="B68" s="27" t="str">
        <f t="shared" si="2"/>
        <v>☐</v>
      </c>
      <c r="C68" s="44" t="s">
        <v>2024</v>
      </c>
      <c r="D68" s="28" t="s">
        <v>1980</v>
      </c>
      <c r="E68" s="32" t="s">
        <v>515</v>
      </c>
      <c r="F68" s="30"/>
      <c r="G68" s="39"/>
      <c r="H68" s="14" t="s">
        <v>116</v>
      </c>
    </row>
    <row r="70" spans="2:8" ht="19.5" customHeight="1">
      <c r="B70" s="74" t="s">
        <v>2025</v>
      </c>
      <c r="C70" s="74"/>
      <c r="D70" s="74"/>
      <c r="E70" s="74"/>
      <c r="F70" s="74"/>
      <c r="G70" s="74"/>
      <c r="H70" s="74"/>
    </row>
    <row r="71" spans="2:8" ht="19.5" customHeight="1">
      <c r="B71" s="133" t="s">
        <v>1959</v>
      </c>
      <c r="C71" s="133"/>
      <c r="D71" s="50" t="s">
        <v>2026</v>
      </c>
      <c r="E71" s="50" t="s">
        <v>2027</v>
      </c>
      <c r="F71" s="50" t="s">
        <v>2028</v>
      </c>
      <c r="G71" s="50" t="s">
        <v>2029</v>
      </c>
      <c r="H71" s="50" t="s">
        <v>2030</v>
      </c>
    </row>
    <row r="72" spans="2:8" ht="25.5" customHeight="1">
      <c r="B72" s="105" t="s">
        <v>1965</v>
      </c>
      <c r="C72" s="105"/>
      <c r="D72" s="33" t="s">
        <v>2031</v>
      </c>
      <c r="E72" s="43">
        <f t="shared" ref="E72:E78" si="3">COUNTIF($D$9:$D$68,B72)</f>
        <v>33</v>
      </c>
      <c r="F72" s="43">
        <f t="shared" ref="F72:F78" si="4">SUMPRODUCT(($D$9:$D$68=$B72)*(($F$9:$F$68="")+($F$9:$F$68="Not started")+($F$9:$F$68="In progress")))</f>
        <v>33</v>
      </c>
      <c r="G72" s="43">
        <f t="shared" ref="G72:G78" si="5">SUMPRODUCT(($D$9:$D$68=$B72)*(($F$9:$F$68="Legal review")+(($E$9:$E$68="Yes")*($F$9:$F$68="Not applicable"))))</f>
        <v>0</v>
      </c>
      <c r="H72" s="43" t="str">
        <f>IF(F72&gt;0,"OPEN",IF(G72&gt;0,"LEGAL REVIEW","CLEAR"))</f>
        <v>OPEN</v>
      </c>
    </row>
    <row r="73" spans="2:8" ht="25.5" customHeight="1">
      <c r="B73" s="105" t="s">
        <v>1986</v>
      </c>
      <c r="C73" s="105"/>
      <c r="D73" s="33" t="s">
        <v>2032</v>
      </c>
      <c r="E73" s="43">
        <f t="shared" si="3"/>
        <v>4</v>
      </c>
      <c r="F73" s="43">
        <f t="shared" si="4"/>
        <v>4</v>
      </c>
      <c r="G73" s="43">
        <f t="shared" si="5"/>
        <v>0</v>
      </c>
      <c r="H73" s="43" t="str">
        <f>IF(F73&gt;0,"OPEN",IF(G73&gt;0,"LEGAL REVIEW","CLEAR"))</f>
        <v>OPEN</v>
      </c>
    </row>
    <row r="74" spans="2:8" ht="25.5" customHeight="1">
      <c r="B74" s="105" t="s">
        <v>2013</v>
      </c>
      <c r="C74" s="105"/>
      <c r="D74" s="33" t="s">
        <v>2033</v>
      </c>
      <c r="E74" s="43">
        <f t="shared" si="3"/>
        <v>3</v>
      </c>
      <c r="F74" s="43">
        <f t="shared" si="4"/>
        <v>3</v>
      </c>
      <c r="G74" s="43">
        <f t="shared" si="5"/>
        <v>0</v>
      </c>
      <c r="H74" s="43" t="str">
        <f>IF(F74&gt;0,"OPEN",IF(G74&gt;0,"LEGAL REVIEW","CLEAR"))</f>
        <v>OPEN</v>
      </c>
    </row>
    <row r="75" spans="2:8" ht="25.5" customHeight="1">
      <c r="B75" s="105" t="s">
        <v>2017</v>
      </c>
      <c r="C75" s="105"/>
      <c r="D75" s="33" t="s">
        <v>2034</v>
      </c>
      <c r="E75" s="43">
        <f t="shared" si="3"/>
        <v>2</v>
      </c>
      <c r="F75" s="43">
        <f t="shared" si="4"/>
        <v>2</v>
      </c>
      <c r="G75" s="43">
        <f t="shared" si="5"/>
        <v>0</v>
      </c>
      <c r="H75" s="43" t="str">
        <f>IF(F75&gt;0,"OPEN",IF(G75&gt;0,"LEGAL REVIEW","CLEAR"))</f>
        <v>OPEN</v>
      </c>
    </row>
    <row r="76" spans="2:8" ht="25.5" customHeight="1">
      <c r="B76" s="105" t="s">
        <v>2019</v>
      </c>
      <c r="C76" s="105"/>
      <c r="D76" s="33" t="s">
        <v>2035</v>
      </c>
      <c r="E76" s="43">
        <f t="shared" si="3"/>
        <v>1</v>
      </c>
      <c r="F76" s="43">
        <f t="shared" si="4"/>
        <v>1</v>
      </c>
      <c r="G76" s="43">
        <f t="shared" si="5"/>
        <v>0</v>
      </c>
      <c r="H76" s="43" t="str">
        <f>IF(F76&gt;0,"OPEN",IF(G76&gt;0,"LEGAL REVIEW","CLEAR"))</f>
        <v>OPEN</v>
      </c>
    </row>
    <row r="77" spans="2:8" ht="25.5" customHeight="1">
      <c r="B77" s="105" t="s">
        <v>1980</v>
      </c>
      <c r="C77" s="105"/>
      <c r="D77" s="33" t="s">
        <v>2036</v>
      </c>
      <c r="E77" s="43">
        <f t="shared" si="3"/>
        <v>2</v>
      </c>
      <c r="F77" s="43">
        <f t="shared" si="4"/>
        <v>2</v>
      </c>
      <c r="G77" s="43">
        <f t="shared" si="5"/>
        <v>0</v>
      </c>
      <c r="H77" s="43" t="str">
        <f>IF(F77+G77=0,"SET UP","ONGOING – does not block go-live")</f>
        <v>ONGOING – does not block go-live</v>
      </c>
    </row>
    <row r="78" spans="2:8" ht="25.5" customHeight="1">
      <c r="B78" s="105" t="s">
        <v>1976</v>
      </c>
      <c r="C78" s="105"/>
      <c r="D78" s="33" t="s">
        <v>2037</v>
      </c>
      <c r="E78" s="43">
        <f t="shared" si="3"/>
        <v>6</v>
      </c>
      <c r="F78" s="43">
        <f t="shared" si="4"/>
        <v>6</v>
      </c>
      <c r="G78" s="43">
        <f t="shared" si="5"/>
        <v>0</v>
      </c>
      <c r="H78" s="43" t="str">
        <f>IF(F78&gt;0,"OPEN",IF(G78&gt;0,"LEGAL REVIEW","CLEAR"))</f>
        <v>OPEN</v>
      </c>
    </row>
    <row r="80" spans="2:8" ht="24" customHeight="1">
      <c r="B80" s="141" t="s">
        <v>2038</v>
      </c>
      <c r="C80" s="141"/>
      <c r="D80" s="141"/>
      <c r="E80" s="141"/>
      <c r="F80" s="141"/>
      <c r="G80" s="141"/>
      <c r="H80" s="141"/>
    </row>
    <row r="81" spans="2:8" ht="25.5" customHeight="1">
      <c r="B81" s="142" t="str">
        <f>IF(F72+F73&gt;0,"NOT READY",IF(G72+G73+F78+G78&gt;0,"LEGAL REVIEW REQUIRED","READY"))</f>
        <v>NOT READY</v>
      </c>
      <c r="C81" s="142"/>
      <c r="D81" s="142"/>
      <c r="E81" s="142"/>
      <c r="F81" s="142"/>
      <c r="G81" s="142"/>
      <c r="H81" s="142"/>
    </row>
    <row r="82" spans="2:8" ht="25.5" customHeight="1">
      <c r="B82" s="142"/>
      <c r="C82" s="142"/>
      <c r="D82" s="142"/>
      <c r="E82" s="142"/>
      <c r="F82" s="142"/>
      <c r="G82" s="142"/>
      <c r="H82" s="142"/>
    </row>
    <row r="83" spans="2:8" ht="40.5" customHeight="1">
      <c r="B83" s="139" t="s">
        <v>2039</v>
      </c>
      <c r="C83" s="139"/>
      <c r="D83" s="139"/>
      <c r="E83" s="139"/>
      <c r="F83" s="139"/>
      <c r="G83" s="139"/>
      <c r="H83" s="139"/>
    </row>
    <row r="85" spans="2:8" ht="15.75" customHeight="1">
      <c r="B85" s="73" t="s">
        <v>132</v>
      </c>
      <c r="C85" s="73"/>
      <c r="D85" s="73"/>
      <c r="E85" s="73"/>
      <c r="F85" s="73"/>
      <c r="G85" s="73"/>
      <c r="H85" s="73"/>
    </row>
  </sheetData>
  <sheetProtection sheet="1" formatColumns="0" formatRows="0"/>
  <mergeCells count="27">
    <mergeCell ref="B1:H1"/>
    <mergeCell ref="B2:H2"/>
    <mergeCell ref="B5:H5"/>
    <mergeCell ref="B6:C6"/>
    <mergeCell ref="D6:F6"/>
    <mergeCell ref="B9:H9"/>
    <mergeCell ref="B13:H13"/>
    <mergeCell ref="B21:H21"/>
    <mergeCell ref="B26:H26"/>
    <mergeCell ref="B30:H30"/>
    <mergeCell ref="B34:H34"/>
    <mergeCell ref="B39:H39"/>
    <mergeCell ref="B41:H41"/>
    <mergeCell ref="B55:H55"/>
    <mergeCell ref="B70:H70"/>
    <mergeCell ref="B71:C71"/>
    <mergeCell ref="B72:C72"/>
    <mergeCell ref="B73:C73"/>
    <mergeCell ref="B74:C74"/>
    <mergeCell ref="B75:C75"/>
    <mergeCell ref="B83:H83"/>
    <mergeCell ref="B85:H85"/>
    <mergeCell ref="B76:C76"/>
    <mergeCell ref="B77:C77"/>
    <mergeCell ref="B78:C78"/>
    <mergeCell ref="B80:H80"/>
    <mergeCell ref="B81:H82"/>
  </mergeCells>
  <conditionalFormatting sqref="B81:H82">
    <cfRule type="expression" dxfId="16" priority="13">
      <formula>$B$81="READY"</formula>
    </cfRule>
    <cfRule type="expression" dxfId="15" priority="14">
      <formula>$B$81="NOT READY"</formula>
    </cfRule>
    <cfRule type="expression" dxfId="14" priority="15">
      <formula>$B$81="LEGAL REVIEW REQUIRED"</formula>
    </cfRule>
  </conditionalFormatting>
  <conditionalFormatting sqref="D9:D68">
    <cfRule type="cellIs" dxfId="13" priority="7" operator="equal">
      <formula>"GO-LIVE BLOCKER"</formula>
    </cfRule>
  </conditionalFormatting>
  <conditionalFormatting sqref="D6:F6">
    <cfRule type="expression" dxfId="12" priority="16">
      <formula>$D$6="READY"</formula>
    </cfRule>
    <cfRule type="expression" dxfId="11" priority="17">
      <formula>$D$6="NOT READY"</formula>
    </cfRule>
    <cfRule type="expression" dxfId="10" priority="18">
      <formula>$D$6="LEGAL REVIEW REQUIRED"</formula>
    </cfRule>
  </conditionalFormatting>
  <conditionalFormatting sqref="E9:E68">
    <cfRule type="cellIs" dxfId="9" priority="8" operator="equal">
      <formula>"Yes"</formula>
    </cfRule>
  </conditionalFormatting>
  <conditionalFormatting sqref="F9:F68">
    <cfRule type="cellIs" dxfId="8" priority="2" operator="equal">
      <formula>"Done"</formula>
    </cfRule>
    <cfRule type="cellIs" dxfId="7" priority="3" operator="equal">
      <formula>"In progress"</formula>
    </cfRule>
    <cfRule type="cellIs" dxfId="6" priority="4" operator="equal">
      <formula>"Not started"</formula>
    </cfRule>
    <cfRule type="cellIs" dxfId="5" priority="5" operator="equal">
      <formula>"Not applicable"</formula>
    </cfRule>
    <cfRule type="cellIs" dxfId="4" priority="6" operator="equal">
      <formula>"Legal review"</formula>
    </cfRule>
  </conditionalFormatting>
  <conditionalFormatting sqref="H72:H78">
    <cfRule type="cellIs" dxfId="3" priority="9" operator="equal">
      <formula>"CLEAR"</formula>
    </cfRule>
    <cfRule type="cellIs" dxfId="2" priority="10" operator="equal">
      <formula>"SET UP"</formula>
    </cfRule>
    <cfRule type="cellIs" dxfId="1" priority="11" operator="equal">
      <formula>"OPEN"</formula>
    </cfRule>
    <cfRule type="cellIs" dxfId="0" priority="12" operator="equal">
      <formula>"LEGAL REVIEW"</formula>
    </cfRule>
  </conditionalFormatting>
  <dataValidations count="3">
    <dataValidation type="list" allowBlank="1" showInputMessage="1" showErrorMessage="1" errorTitle="Please choose from the list" error="Select one of the options in the dropdown." promptTitle="Status" prompt="Choose the current status of this item." sqref="F9:F68" xr:uid="{00000000-0002-0000-1800-000000000000}">
      <formula1>"Done,In progress,Not started,Not applicable,Legal review"</formula1>
      <formula2>0</formula2>
    </dataValidation>
    <dataValidation type="list" sqref="E25 E27 E36:E38 E43:E54 E56:E62 E64:E68" xr:uid="{00000000-0002-0000-1800-000001000000}">
      <formula1>"Yes,If applicable"</formula1>
      <formula2>0</formula2>
    </dataValidation>
    <dataValidation type="list" sqref="D10:D12 D14:D20 D22:D25 D27:D29 D31:D33 D35:D38 D40 D42:D54 D56:D68" xr:uid="{00000000-0002-0000-1800-000002000000}">
      <formula1>"GO-LIVE BLOCKER,BEFORE CONSTRUCTION,BEFORE FIRST INVOICE,BEFORE FIRST HIRE,BEFORE FOREIGN STAFF STARTS,ONGOING AFTER GO-LIVE,CASE-SPECIFIC"</formula1>
      <formula2>0</formula2>
    </dataValidation>
  </dataValidations>
  <hyperlinks>
    <hyperlink ref="C3" location="'START HERE'!A1" display="◄ Start Here" xr:uid="{00000000-0004-0000-1800-000000000000}"/>
    <hyperlink ref="D3" location="'INVESTOR QUESTIONNAIRE'!A1" display="Questionnaire" xr:uid="{00000000-0004-0000-1800-000001000000}"/>
    <hyperlink ref="E3" location="'YOUR INVESTMENT ROUTE'!A1" display="Your Route" xr:uid="{00000000-0004-0000-1800-000002000000}"/>
    <hyperlink ref="F3" location="'MASTER DECISION TREE'!A1" display="Decision Tree" xr:uid="{00000000-0004-0000-1800-000003000000}"/>
    <hyperlink ref="G3" location="'GO-LIVE CHECKLIST'!A1" display="Go-Live Checklist" xr:uid="{00000000-0004-0000-1800-000004000000}"/>
    <hyperlink ref="H3" location="'LEGAL BASIS'!A1" display="Legal Basis" xr:uid="{00000000-0004-0000-1800-000005000000}"/>
    <hyperlink ref="H10" location="'R1 – GREENFIELD ORDINARY'!A1" display="R1 – GREENFIELD ORDINARY" xr:uid="{00000000-0004-0000-1800-000006000000}"/>
    <hyperlink ref="H11" location="'R1 – GREENFIELD ORDINARY'!A1" display="R1 – GREENFIELD ORDINARY" xr:uid="{00000000-0004-0000-1800-000007000000}"/>
    <hyperlink ref="H12" location="'DATA · CYBER · COMPLIANCE'!A1" display="DATA · CYBER · COMPLIANCE" xr:uid="{00000000-0004-0000-1800-000008000000}"/>
    <hyperlink ref="H14" location="'YOUR INVESTMENT ROUTE'!A1" display="YOUR INVESTMENT ROUTE" xr:uid="{00000000-0004-0000-1800-000009000000}"/>
    <hyperlink ref="H15" location="'R2 – INVESTMENT POLICY PROJECT'!A1" display="R2 – INVESTMENT POLICY PROJECT" xr:uid="{00000000-0004-0000-1800-00000A000000}"/>
    <hyperlink ref="H16" location="'R6 – M&amp;A PRIOR APPROVAL'!A1" display="R6 – M&amp;A PRIOR APPROVAL" xr:uid="{00000000-0004-0000-1800-00000B000000}"/>
    <hyperlink ref="H17" location="'R6 – M&amp;A PRIOR APPROVAL'!A1" display="R6 – M&amp;A PRIOR APPROVAL" xr:uid="{00000000-0004-0000-1800-00000C000000}"/>
    <hyperlink ref="H18" location="'R6 – M&amp;A PRIOR APPROVAL'!A1" display="R6 – M&amp;A PRIOR APPROVAL" xr:uid="{00000000-0004-0000-1800-00000D000000}"/>
    <hyperlink ref="H19" location="'SECTOR LICENCES'!A1" display="SECTOR LICENCES" xr:uid="{00000000-0004-0000-1800-00000E000000}"/>
    <hyperlink ref="H20" location="'YOUR INVESTMENT ROUTE'!A1" display="YOUR INVESTMENT ROUTE" xr:uid="{00000000-0004-0000-1800-00000F000000}"/>
    <hyperlink ref="H22" location="'FX &amp; CAPITAL'!A1" display="FX &amp; CAPITAL" xr:uid="{00000000-0004-0000-1800-000010000000}"/>
    <hyperlink ref="H23" location="'FX &amp; CAPITAL'!A1" display="FX &amp; CAPITAL" xr:uid="{00000000-0004-0000-1800-000011000000}"/>
    <hyperlink ref="H24" location="'FX &amp; CAPITAL'!A1" display="FX &amp; CAPITAL" xr:uid="{00000000-0004-0000-1800-000012000000}"/>
    <hyperlink ref="H25" location="'FX &amp; CAPITAL'!A1" display="FX &amp; CAPITAL" xr:uid="{00000000-0004-0000-1800-000013000000}"/>
    <hyperlink ref="H27" location="'LAND &amp; PREMISES'!A1" display="LAND &amp; PREMISES" xr:uid="{00000000-0004-0000-1800-000014000000}"/>
    <hyperlink ref="H28" location="'LAND &amp; PREMISES'!A1" display="LAND &amp; PREMISES" xr:uid="{00000000-0004-0000-1800-000015000000}"/>
    <hyperlink ref="H29" location="'LAND &amp; PREMISES'!A1" display="LAND &amp; PREMISES" xr:uid="{00000000-0004-0000-1800-000016000000}"/>
    <hyperlink ref="H31" location="'CONSTRUCTION · ENV · FIRE'!A1" display="CONSTRUCTION · ENV · FIRE" xr:uid="{00000000-0004-0000-1800-000017000000}"/>
    <hyperlink ref="H32" location="'CONSTRUCTION · ENV · FIRE'!A1" display="CONSTRUCTION · ENV · FIRE" xr:uid="{00000000-0004-0000-1800-000018000000}"/>
    <hyperlink ref="H33" location="'CONSTRUCTION · ENV · FIRE'!A1" display="CONSTRUCTION · ENV · FIRE" xr:uid="{00000000-0004-0000-1800-000019000000}"/>
    <hyperlink ref="H35" location="'CONSTRUCTION · ENV · FIRE'!A1" display="CONSTRUCTION · ENV · FIRE" xr:uid="{00000000-0004-0000-1800-00001A000000}"/>
    <hyperlink ref="H36" location="'CONSTRUCTION · ENV · FIRE'!A1" display="CONSTRUCTION · ENV · FIRE" xr:uid="{00000000-0004-0000-1800-00001B000000}"/>
    <hyperlink ref="H37" location="'CONSTRUCTION · ENV · FIRE'!A1" display="CONSTRUCTION · ENV · FIRE" xr:uid="{00000000-0004-0000-1800-00001C000000}"/>
    <hyperlink ref="H38" location="'CONSTRUCTION · ENV · FIRE'!A1" display="CONSTRUCTION · ENV · FIRE" xr:uid="{00000000-0004-0000-1800-00001D000000}"/>
    <hyperlink ref="H40" location="'CONSTRUCTION · ENV · FIRE'!A1" display="CONSTRUCTION · ENV · FIRE" xr:uid="{00000000-0004-0000-1800-00001E000000}"/>
    <hyperlink ref="H42" location="'SECTOR LICENCES'!A1" display="SECTOR LICENCES" xr:uid="{00000000-0004-0000-1800-00001F000000}"/>
    <hyperlink ref="H43" location="'SECTOR LICENCES'!A1" display="SECTOR LICENCES" xr:uid="{00000000-0004-0000-1800-000020000000}"/>
    <hyperlink ref="H44" location="'SECTOR LICENCES'!A1" display="SECTOR LICENCES" xr:uid="{00000000-0004-0000-1800-000021000000}"/>
    <hyperlink ref="H45" location="'SECTOR LICENCES'!A1" display="SECTOR LICENCES" xr:uid="{00000000-0004-0000-1800-000022000000}"/>
    <hyperlink ref="H46" location="'SECTOR LICENCES'!A1" display="SECTOR LICENCES" xr:uid="{00000000-0004-0000-1800-000023000000}"/>
    <hyperlink ref="H47" location="'SECTOR LICENCES'!A1" display="SECTOR LICENCES" xr:uid="{00000000-0004-0000-1800-000024000000}"/>
    <hyperlink ref="H48" location="'SECTOR LICENCES'!A1" display="SECTOR LICENCES" xr:uid="{00000000-0004-0000-1800-000025000000}"/>
    <hyperlink ref="H49" location="'SECTOR LICENCES'!A1" display="SECTOR LICENCES" xr:uid="{00000000-0004-0000-1800-000026000000}"/>
    <hyperlink ref="H50" location="'SECTOR LICENCES'!A1" display="SECTOR LICENCES" xr:uid="{00000000-0004-0000-1800-000027000000}"/>
    <hyperlink ref="H51" location="'SECTOR LICENCES'!A1" display="SECTOR LICENCES" xr:uid="{00000000-0004-0000-1800-000028000000}"/>
    <hyperlink ref="H52" location="'SECTOR LICENCES'!A1" display="SECTOR LICENCES" xr:uid="{00000000-0004-0000-1800-000029000000}"/>
    <hyperlink ref="H53" location="'SECTOR LICENCES'!A1" display="SECTOR LICENCES" xr:uid="{00000000-0004-0000-1800-00002A000000}"/>
    <hyperlink ref="H54" location="'SECTOR LICENCES'!A1" display="SECTOR LICENCES" xr:uid="{00000000-0004-0000-1800-00002B000000}"/>
    <hyperlink ref="H56" location="'FX &amp; CAPITAL'!A1" display="FX &amp; CAPITAL" xr:uid="{00000000-0004-0000-1800-00002C000000}"/>
    <hyperlink ref="H57" location="'TAX · ACCOUNTING · E-INVOICE'!A1" display="TAX · ACCOUNTING · E-INVOICE" xr:uid="{00000000-0004-0000-1800-00002D000000}"/>
    <hyperlink ref="H58" location="'TAX · ACCOUNTING · E-INVOICE'!A1" display="TAX · ACCOUNTING · E-INVOICE" xr:uid="{00000000-0004-0000-1800-00002E000000}"/>
    <hyperlink ref="H59" location="'TAX · ACCOUNTING · E-INVOICE'!A1" display="TAX · ACCOUNTING · E-INVOICE" xr:uid="{00000000-0004-0000-1800-00002F000000}"/>
    <hyperlink ref="H60" location="'TAX · ACCOUNTING · E-INVOICE'!A1" display="TAX · ACCOUNTING · E-INVOICE" xr:uid="{00000000-0004-0000-1800-000030000000}"/>
    <hyperlink ref="H61" location="'SECTOR LICENCES'!A1" display="SECTOR LICENCES" xr:uid="{00000000-0004-0000-1800-000031000000}"/>
    <hyperlink ref="H62" location="'EMPLOYMENT &amp; IMMIGRATION'!A1" display="EMPLOYMENT &amp; IMMIGRATION" xr:uid="{00000000-0004-0000-1800-000032000000}"/>
    <hyperlink ref="H63" location="'EMPLOYMENT &amp; IMMIGRATION'!A1" display="EMPLOYMENT &amp; IMMIGRATION" xr:uid="{00000000-0004-0000-1800-000033000000}"/>
    <hyperlink ref="H64" location="'EMPLOYMENT &amp; IMMIGRATION'!A1" display="EMPLOYMENT &amp; IMMIGRATION" xr:uid="{00000000-0004-0000-1800-000034000000}"/>
    <hyperlink ref="H65" location="'DATA · CYBER · COMPLIANCE'!A1" display="DATA · CYBER · COMPLIANCE" xr:uid="{00000000-0004-0000-1800-000035000000}"/>
    <hyperlink ref="H66" location="'DATA · CYBER · COMPLIANCE'!A1" display="DATA · CYBER · COMPLIANCE" xr:uid="{00000000-0004-0000-1800-000036000000}"/>
    <hyperlink ref="H67" location="'SECTOR LICENCES'!A1" display="SECTOR LICENCES" xr:uid="{00000000-0004-0000-1800-000037000000}"/>
    <hyperlink ref="H68" location="'TAX · ACCOUNTING · E-INVOICE'!A1" display="TAX · ACCOUNTING · E-INVOICE" xr:uid="{00000000-0004-0000-1800-000038000000}"/>
  </hyperlinks>
  <printOptions horizontalCentered="1"/>
  <pageMargins left="0.4" right="0.4" top="0.55000000000000004" bottom="0.6" header="0.511811023622047" footer="0.5"/>
  <pageSetup paperSize="9" fitToHeight="0" orientation="portrait" horizontalDpi="300" verticalDpi="300"/>
  <headerFooter>
    <oddFooter>&amp;L&amp;8 Trinh Ngoc Nam – Vietnam Foreign Investment Navigator 2026&amp;C&amp;8 Legal cut-off: 18 September 2026. Not legal advice.&amp;R&amp;8 &amp;A – 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8A4B08"/>
    <pageSetUpPr fitToPage="1"/>
  </sheetPr>
  <dimension ref="A1:K55"/>
  <sheetViews>
    <sheetView showGridLines="0" zoomScaleNormal="100" workbookViewId="0">
      <pane xSplit="3" ySplit="8" topLeftCell="D10" activePane="bottomRight" state="frozen"/>
      <selection pane="bottomRight" activeCell="B6" sqref="B6:C6"/>
      <selection pane="bottomLeft" activeCell="A9" sqref="A9"/>
      <selection pane="topRight" activeCell="D1" sqref="D1"/>
    </sheetView>
  </sheetViews>
  <sheetFormatPr defaultColWidth="8.7109375" defaultRowHeight="14.45"/>
  <cols>
    <col min="1" max="1" width="2" customWidth="1"/>
    <col min="2" max="2" width="16" customWidth="1"/>
    <col min="3" max="3" width="48" customWidth="1"/>
    <col min="4" max="4" width="22" customWidth="1"/>
    <col min="5" max="5" width="12" customWidth="1"/>
    <col min="6" max="6" width="20" customWidth="1"/>
    <col min="7" max="7" width="16" customWidth="1"/>
    <col min="8" max="8" width="44" customWidth="1"/>
    <col min="9" max="9" width="34" customWidth="1"/>
    <col min="10" max="10" width="15" customWidth="1"/>
  </cols>
  <sheetData>
    <row r="1" spans="1:11" ht="30" customHeight="1">
      <c r="A1" s="1"/>
      <c r="B1" s="75" t="s">
        <v>107</v>
      </c>
      <c r="C1" s="75"/>
      <c r="D1" s="75"/>
      <c r="E1" s="75"/>
      <c r="F1" s="75"/>
      <c r="G1" s="75"/>
      <c r="H1" s="75"/>
      <c r="I1" s="75"/>
      <c r="J1" s="75"/>
      <c r="K1" s="1"/>
    </row>
    <row r="2" spans="1:11" ht="18" customHeight="1">
      <c r="A2" s="1"/>
      <c r="B2" s="76" t="s">
        <v>2040</v>
      </c>
      <c r="C2" s="76"/>
      <c r="D2" s="76"/>
      <c r="E2" s="76"/>
      <c r="F2" s="76"/>
      <c r="G2" s="76"/>
      <c r="H2" s="76"/>
      <c r="I2" s="76"/>
      <c r="J2" s="76"/>
      <c r="K2" s="1"/>
    </row>
    <row r="3" spans="1:11" ht="18" customHeight="1">
      <c r="B3" s="2" t="s">
        <v>135</v>
      </c>
      <c r="C3" s="2" t="s">
        <v>136</v>
      </c>
      <c r="E3" s="2" t="s">
        <v>137</v>
      </c>
      <c r="F3" s="2" t="s">
        <v>393</v>
      </c>
      <c r="H3" s="2" t="s">
        <v>211</v>
      </c>
      <c r="I3" s="2" t="s">
        <v>394</v>
      </c>
    </row>
    <row r="4" spans="1:11" ht="6" customHeight="1"/>
    <row r="5" spans="1:11" ht="30.75" customHeight="1">
      <c r="B5" s="151"/>
      <c r="C5" s="147"/>
      <c r="D5" s="147"/>
      <c r="E5" s="147"/>
      <c r="F5" s="147"/>
      <c r="G5" s="147"/>
      <c r="H5" s="147"/>
      <c r="I5" s="147"/>
      <c r="J5" s="147"/>
    </row>
    <row r="6" spans="1:11" ht="15" customHeight="1">
      <c r="B6" s="143"/>
      <c r="C6" s="143"/>
      <c r="D6" s="43">
        <f>COUNTIF(B9:J45,"*VERIFY*")+COUNTIF(J9:J45,"Not yet verified")</f>
        <v>0</v>
      </c>
    </row>
    <row r="8" spans="1:11" ht="30" customHeight="1">
      <c r="B8" s="50" t="s">
        <v>2041</v>
      </c>
      <c r="C8" s="50" t="s">
        <v>2042</v>
      </c>
      <c r="D8" s="50" t="s">
        <v>2043</v>
      </c>
      <c r="E8" s="50" t="s">
        <v>2044</v>
      </c>
      <c r="F8" s="50" t="s">
        <v>2045</v>
      </c>
      <c r="G8" s="50" t="s">
        <v>2046</v>
      </c>
      <c r="H8" s="50" t="s">
        <v>2047</v>
      </c>
      <c r="I8" s="50" t="s">
        <v>2048</v>
      </c>
      <c r="J8" s="50" t="s">
        <v>2049</v>
      </c>
    </row>
    <row r="9" spans="1:11" ht="176.25" customHeight="1">
      <c r="B9" s="51" t="s">
        <v>2050</v>
      </c>
      <c r="C9" s="42" t="s">
        <v>2051</v>
      </c>
      <c r="D9" s="51"/>
      <c r="E9" s="41"/>
      <c r="F9" s="51"/>
      <c r="G9" s="53"/>
      <c r="H9" s="51"/>
      <c r="I9" s="41"/>
      <c r="J9" s="51"/>
    </row>
    <row r="10" spans="1:11" ht="139.5" customHeight="1">
      <c r="B10" s="52" t="s">
        <v>2050</v>
      </c>
      <c r="C10" s="42" t="s">
        <v>2052</v>
      </c>
      <c r="D10" s="52"/>
      <c r="E10" s="41"/>
      <c r="F10" s="52"/>
      <c r="G10" s="54"/>
      <c r="H10" s="52"/>
      <c r="I10" s="41"/>
      <c r="J10" s="52"/>
    </row>
    <row r="11" spans="1:11" ht="42" customHeight="1">
      <c r="B11" s="51" t="s">
        <v>2050</v>
      </c>
      <c r="C11" s="42" t="s">
        <v>2053</v>
      </c>
      <c r="D11" s="51"/>
      <c r="E11" s="51"/>
      <c r="F11" s="51"/>
      <c r="G11" s="41"/>
      <c r="H11" s="51"/>
      <c r="I11" s="41"/>
      <c r="J11" s="51"/>
    </row>
    <row r="12" spans="1:11" ht="30" customHeight="1">
      <c r="B12" s="52" t="s">
        <v>2050</v>
      </c>
      <c r="C12" s="42" t="s">
        <v>2054</v>
      </c>
      <c r="D12" s="41"/>
      <c r="E12" s="41"/>
      <c r="F12" s="41"/>
      <c r="G12" s="41"/>
      <c r="H12" s="52"/>
      <c r="I12" s="41"/>
      <c r="J12" s="41"/>
    </row>
    <row r="13" spans="1:11" ht="30" customHeight="1">
      <c r="B13" s="51" t="s">
        <v>2050</v>
      </c>
      <c r="C13" s="42" t="s">
        <v>2055</v>
      </c>
      <c r="D13" s="41"/>
      <c r="E13" s="41"/>
      <c r="F13" s="41"/>
      <c r="G13" s="41"/>
      <c r="H13" s="51"/>
      <c r="I13" s="41"/>
      <c r="J13" s="41"/>
    </row>
    <row r="14" spans="1:11" ht="30" customHeight="1">
      <c r="B14" s="52" t="s">
        <v>2056</v>
      </c>
      <c r="C14" s="42" t="s">
        <v>2057</v>
      </c>
      <c r="D14" s="41"/>
      <c r="E14" s="41"/>
      <c r="F14" s="41"/>
      <c r="G14" s="41"/>
      <c r="H14" s="52"/>
      <c r="I14" s="41"/>
      <c r="J14" s="41"/>
    </row>
    <row r="15" spans="1:11" ht="42" customHeight="1">
      <c r="B15" s="51" t="s">
        <v>2056</v>
      </c>
      <c r="C15" s="42" t="s">
        <v>2058</v>
      </c>
      <c r="D15" s="51"/>
      <c r="E15" s="41"/>
      <c r="F15" s="41"/>
      <c r="G15" s="41"/>
      <c r="H15" s="51"/>
      <c r="I15" s="41"/>
      <c r="J15" s="51"/>
    </row>
    <row r="16" spans="1:11" ht="42" customHeight="1">
      <c r="B16" s="52" t="s">
        <v>2056</v>
      </c>
      <c r="C16" s="42" t="s">
        <v>2059</v>
      </c>
      <c r="D16" s="52"/>
      <c r="E16" s="41"/>
      <c r="F16" s="52"/>
      <c r="G16" s="41"/>
      <c r="H16" s="52"/>
      <c r="I16" s="41"/>
      <c r="J16" s="52"/>
    </row>
    <row r="17" spans="2:10" ht="30" customHeight="1">
      <c r="B17" s="51" t="s">
        <v>2009</v>
      </c>
      <c r="C17" s="42" t="s">
        <v>2060</v>
      </c>
      <c r="D17" s="41"/>
      <c r="E17" s="41"/>
      <c r="F17" s="41"/>
      <c r="G17" s="41"/>
      <c r="H17" s="51"/>
      <c r="I17" s="41"/>
      <c r="J17" s="41"/>
    </row>
    <row r="18" spans="2:10" ht="30" customHeight="1">
      <c r="B18" s="52" t="s">
        <v>616</v>
      </c>
      <c r="C18" s="42" t="s">
        <v>2061</v>
      </c>
      <c r="D18" s="41"/>
      <c r="E18" s="41"/>
      <c r="F18" s="41"/>
      <c r="G18" s="41"/>
      <c r="H18" s="52"/>
      <c r="I18" s="41"/>
      <c r="J18" s="41"/>
    </row>
    <row r="19" spans="2:10" ht="30" customHeight="1">
      <c r="B19" s="51" t="s">
        <v>2062</v>
      </c>
      <c r="C19" s="42" t="s">
        <v>2063</v>
      </c>
      <c r="D19" s="41"/>
      <c r="E19" s="41"/>
      <c r="F19" s="41"/>
      <c r="G19" s="41"/>
      <c r="H19" s="51"/>
      <c r="I19" s="41"/>
      <c r="J19" s="41"/>
    </row>
    <row r="20" spans="2:10" ht="30" customHeight="1">
      <c r="B20" s="52" t="s">
        <v>2062</v>
      </c>
      <c r="C20" s="42" t="s">
        <v>2064</v>
      </c>
      <c r="D20" s="41"/>
      <c r="E20" s="41"/>
      <c r="F20" s="41"/>
      <c r="G20" s="41"/>
      <c r="H20" s="52"/>
      <c r="I20" s="41"/>
      <c r="J20" s="41"/>
    </row>
    <row r="21" spans="2:10" ht="30" customHeight="1">
      <c r="B21" s="51" t="s">
        <v>2065</v>
      </c>
      <c r="C21" s="42" t="s">
        <v>2066</v>
      </c>
      <c r="D21" s="41"/>
      <c r="E21" s="41"/>
      <c r="F21" s="41"/>
      <c r="G21" s="41"/>
      <c r="H21" s="51"/>
      <c r="I21" s="41"/>
      <c r="J21" s="41"/>
    </row>
    <row r="22" spans="2:10" ht="30" customHeight="1">
      <c r="B22" s="52" t="s">
        <v>2067</v>
      </c>
      <c r="C22" s="42" t="s">
        <v>2068</v>
      </c>
      <c r="D22" s="41"/>
      <c r="E22" s="41"/>
      <c r="F22" s="41"/>
      <c r="G22" s="41"/>
      <c r="H22" s="52"/>
      <c r="I22" s="41"/>
      <c r="J22" s="41"/>
    </row>
    <row r="23" spans="2:10" ht="30" customHeight="1">
      <c r="B23" s="51" t="s">
        <v>2069</v>
      </c>
      <c r="C23" s="42" t="s">
        <v>2070</v>
      </c>
      <c r="D23" s="41"/>
      <c r="E23" s="41"/>
      <c r="F23" s="41"/>
      <c r="G23" s="41"/>
      <c r="H23" s="51"/>
      <c r="I23" s="41"/>
      <c r="J23" s="41"/>
    </row>
    <row r="24" spans="2:10" ht="30" customHeight="1">
      <c r="B24" s="52" t="s">
        <v>2069</v>
      </c>
      <c r="C24" s="42" t="s">
        <v>2071</v>
      </c>
      <c r="D24" s="41"/>
      <c r="E24" s="41"/>
      <c r="F24" s="41"/>
      <c r="G24" s="41"/>
      <c r="H24" s="52"/>
      <c r="I24" s="41"/>
      <c r="J24" s="41"/>
    </row>
    <row r="25" spans="2:10" ht="30" customHeight="1">
      <c r="B25" s="51" t="s">
        <v>2069</v>
      </c>
      <c r="C25" s="42" t="s">
        <v>2072</v>
      </c>
      <c r="D25" s="41"/>
      <c r="E25" s="41"/>
      <c r="F25" s="41"/>
      <c r="G25" s="41"/>
      <c r="H25" s="51"/>
      <c r="I25" s="41"/>
      <c r="J25" s="41"/>
    </row>
    <row r="26" spans="2:10" ht="30" customHeight="1">
      <c r="B26" s="52" t="s">
        <v>2073</v>
      </c>
      <c r="C26" s="42" t="s">
        <v>2074</v>
      </c>
      <c r="D26" s="41"/>
      <c r="E26" s="41"/>
      <c r="F26" s="41"/>
      <c r="G26" s="41"/>
      <c r="H26" s="52"/>
      <c r="I26" s="41"/>
      <c r="J26" s="41"/>
    </row>
    <row r="27" spans="2:10" ht="30" customHeight="1">
      <c r="B27" s="51" t="s">
        <v>2073</v>
      </c>
      <c r="C27" s="42" t="s">
        <v>2075</v>
      </c>
      <c r="D27" s="41"/>
      <c r="E27" s="41"/>
      <c r="F27" s="41"/>
      <c r="G27" s="41"/>
      <c r="H27" s="51"/>
      <c r="I27" s="41"/>
      <c r="J27" s="41"/>
    </row>
    <row r="28" spans="2:10" ht="30" customHeight="1">
      <c r="B28" s="52" t="s">
        <v>2073</v>
      </c>
      <c r="C28" s="42" t="s">
        <v>2076</v>
      </c>
      <c r="D28" s="41"/>
      <c r="E28" s="41"/>
      <c r="F28" s="41"/>
      <c r="G28" s="41"/>
      <c r="H28" s="52"/>
      <c r="I28" s="41"/>
      <c r="J28" s="41"/>
    </row>
    <row r="29" spans="2:10" ht="30" customHeight="1">
      <c r="B29" s="51" t="s">
        <v>2077</v>
      </c>
      <c r="C29" s="42" t="s">
        <v>2078</v>
      </c>
      <c r="D29" s="41"/>
      <c r="E29" s="41"/>
      <c r="F29" s="41"/>
      <c r="G29" s="41"/>
      <c r="H29" s="51"/>
      <c r="I29" s="41"/>
      <c r="J29" s="41"/>
    </row>
    <row r="30" spans="2:10" ht="30" customHeight="1">
      <c r="B30" s="52" t="s">
        <v>2079</v>
      </c>
      <c r="C30" s="42" t="s">
        <v>2080</v>
      </c>
      <c r="D30" s="41"/>
      <c r="E30" s="41"/>
      <c r="F30" s="41"/>
      <c r="G30" s="41"/>
      <c r="H30" s="52"/>
      <c r="I30" s="41"/>
      <c r="J30" s="41"/>
    </row>
    <row r="31" spans="2:10" ht="30" customHeight="1">
      <c r="B31" s="51" t="s">
        <v>588</v>
      </c>
      <c r="C31" s="42" t="s">
        <v>2081</v>
      </c>
      <c r="D31" s="41"/>
      <c r="E31" s="41"/>
      <c r="F31" s="41"/>
      <c r="G31" s="41"/>
      <c r="H31" s="51"/>
      <c r="I31" s="41"/>
      <c r="J31" s="41"/>
    </row>
    <row r="32" spans="2:10" ht="30" customHeight="1">
      <c r="B32" s="52" t="s">
        <v>757</v>
      </c>
      <c r="C32" s="42" t="s">
        <v>2082</v>
      </c>
      <c r="D32" s="41"/>
      <c r="E32" s="41"/>
      <c r="F32" s="41"/>
      <c r="G32" s="41"/>
      <c r="H32" s="52"/>
      <c r="I32" s="41"/>
      <c r="J32" s="41"/>
    </row>
    <row r="33" spans="2:10" ht="30" customHeight="1">
      <c r="B33" s="51" t="s">
        <v>2083</v>
      </c>
      <c r="C33" s="42" t="s">
        <v>2084</v>
      </c>
      <c r="D33" s="41"/>
      <c r="E33" s="41"/>
      <c r="F33" s="41"/>
      <c r="G33" s="41"/>
      <c r="H33" s="51"/>
      <c r="I33" s="41"/>
      <c r="J33" s="41"/>
    </row>
    <row r="34" spans="2:10" ht="30" customHeight="1">
      <c r="B34" s="52" t="s">
        <v>2083</v>
      </c>
      <c r="C34" s="42" t="s">
        <v>2085</v>
      </c>
      <c r="D34" s="41"/>
      <c r="E34" s="41"/>
      <c r="F34" s="41"/>
      <c r="G34" s="41"/>
      <c r="H34" s="52"/>
      <c r="I34" s="41"/>
      <c r="J34" s="41"/>
    </row>
    <row r="35" spans="2:10" ht="30" customHeight="1">
      <c r="B35" s="51" t="s">
        <v>2086</v>
      </c>
      <c r="C35" s="42" t="s">
        <v>2087</v>
      </c>
      <c r="D35" s="41"/>
      <c r="E35" s="41"/>
      <c r="F35" s="41"/>
      <c r="G35" s="41"/>
      <c r="H35" s="51"/>
      <c r="I35" s="41"/>
      <c r="J35" s="41"/>
    </row>
    <row r="36" spans="2:10" ht="30" customHeight="1">
      <c r="B36" s="52" t="s">
        <v>2086</v>
      </c>
      <c r="C36" s="42" t="s">
        <v>2088</v>
      </c>
      <c r="D36" s="41"/>
      <c r="E36" s="41"/>
      <c r="F36" s="41"/>
      <c r="G36" s="41"/>
      <c r="H36" s="52"/>
      <c r="I36" s="41"/>
      <c r="J36" s="41"/>
    </row>
    <row r="37" spans="2:10" ht="30" customHeight="1">
      <c r="B37" s="51" t="s">
        <v>1947</v>
      </c>
      <c r="C37" s="42" t="s">
        <v>2089</v>
      </c>
      <c r="D37" s="41"/>
      <c r="E37" s="41"/>
      <c r="F37" s="41"/>
      <c r="G37" s="41"/>
      <c r="H37" s="51"/>
      <c r="I37" s="41"/>
      <c r="J37" s="41"/>
    </row>
    <row r="38" spans="2:10" ht="30" customHeight="1">
      <c r="B38" s="52" t="s">
        <v>2090</v>
      </c>
      <c r="C38" s="42" t="s">
        <v>2091</v>
      </c>
      <c r="D38" s="41"/>
      <c r="E38" s="41"/>
      <c r="F38" s="41"/>
      <c r="G38" s="41"/>
      <c r="H38" s="52"/>
      <c r="I38" s="41"/>
      <c r="J38" s="41"/>
    </row>
    <row r="39" spans="2:10" ht="30" customHeight="1">
      <c r="B39" s="51" t="s">
        <v>2014</v>
      </c>
      <c r="C39" s="42" t="s">
        <v>2092</v>
      </c>
      <c r="D39" s="41"/>
      <c r="E39" s="41"/>
      <c r="F39" s="41"/>
      <c r="G39" s="41"/>
      <c r="H39" s="51"/>
      <c r="I39" s="41"/>
      <c r="J39" s="41"/>
    </row>
    <row r="40" spans="2:10" ht="30" customHeight="1">
      <c r="B40" s="52" t="s">
        <v>2093</v>
      </c>
      <c r="C40" s="42" t="s">
        <v>2094</v>
      </c>
      <c r="D40" s="41"/>
      <c r="E40" s="41"/>
      <c r="F40" s="41"/>
      <c r="G40" s="41"/>
      <c r="H40" s="52"/>
      <c r="I40" s="41"/>
      <c r="J40" s="41"/>
    </row>
    <row r="41" spans="2:10" ht="30" customHeight="1">
      <c r="B41" s="51" t="s">
        <v>2093</v>
      </c>
      <c r="C41" s="42" t="s">
        <v>2095</v>
      </c>
      <c r="D41" s="41"/>
      <c r="E41" s="41"/>
      <c r="F41" s="41"/>
      <c r="G41" s="41"/>
      <c r="H41" s="51"/>
      <c r="I41" s="41"/>
      <c r="J41" s="41"/>
    </row>
    <row r="42" spans="2:10" ht="30" customHeight="1">
      <c r="B42" s="52" t="s">
        <v>2096</v>
      </c>
      <c r="C42" s="42" t="s">
        <v>2097</v>
      </c>
      <c r="D42" s="41"/>
      <c r="E42" s="41"/>
      <c r="F42" s="41"/>
      <c r="G42" s="41"/>
      <c r="H42" s="52"/>
      <c r="I42" s="41"/>
      <c r="J42" s="41"/>
    </row>
    <row r="43" spans="2:10" ht="30" customHeight="1">
      <c r="B43" s="51" t="s">
        <v>2098</v>
      </c>
      <c r="C43" s="42" t="s">
        <v>2099</v>
      </c>
      <c r="D43" s="41"/>
      <c r="E43" s="41"/>
      <c r="F43" s="41"/>
      <c r="G43" s="41"/>
      <c r="H43" s="51"/>
      <c r="I43" s="41"/>
      <c r="J43" s="41"/>
    </row>
    <row r="44" spans="2:10" ht="30" customHeight="1">
      <c r="B44" s="52" t="s">
        <v>2098</v>
      </c>
      <c r="C44" s="42" t="s">
        <v>2100</v>
      </c>
      <c r="D44" s="41"/>
      <c r="E44" s="41"/>
      <c r="F44" s="41"/>
      <c r="G44" s="41"/>
      <c r="H44" s="52"/>
      <c r="I44" s="41"/>
      <c r="J44" s="41"/>
    </row>
    <row r="45" spans="2:10" ht="30" customHeight="1">
      <c r="B45" s="51" t="s">
        <v>2101</v>
      </c>
      <c r="C45" s="42" t="s">
        <v>2102</v>
      </c>
      <c r="D45" s="41"/>
      <c r="E45" s="41"/>
      <c r="F45" s="41"/>
      <c r="G45" s="41"/>
      <c r="H45" s="51"/>
      <c r="I45" s="41"/>
      <c r="J45" s="41"/>
    </row>
    <row r="46" spans="2:10" ht="21.75" customHeight="1">
      <c r="B46" s="41"/>
      <c r="C46" s="41"/>
      <c r="D46" s="41"/>
      <c r="E46" s="41"/>
      <c r="F46" s="41"/>
      <c r="G46" s="41"/>
      <c r="H46" s="41"/>
      <c r="I46" s="41"/>
      <c r="J46" s="41"/>
    </row>
    <row r="47" spans="2:10" ht="21.75" customHeight="1">
      <c r="B47" s="41"/>
      <c r="C47" s="41"/>
      <c r="D47" s="41"/>
      <c r="E47" s="41"/>
      <c r="F47" s="41"/>
      <c r="G47" s="41"/>
      <c r="H47" s="41"/>
      <c r="I47" s="41"/>
      <c r="J47" s="41"/>
    </row>
    <row r="48" spans="2:10" ht="21.75" customHeight="1">
      <c r="B48" s="41"/>
      <c r="C48" s="41"/>
      <c r="D48" s="41"/>
      <c r="E48" s="41"/>
      <c r="F48" s="41"/>
      <c r="G48" s="41"/>
      <c r="H48" s="41"/>
      <c r="I48" s="41"/>
      <c r="J48" s="41"/>
    </row>
    <row r="49" spans="2:10" ht="21.75" customHeight="1">
      <c r="B49" s="41"/>
      <c r="C49" s="41"/>
      <c r="D49" s="41"/>
      <c r="E49" s="41"/>
      <c r="F49" s="41"/>
      <c r="G49" s="41"/>
      <c r="H49" s="41"/>
      <c r="I49" s="41"/>
      <c r="J49" s="41"/>
    </row>
    <row r="50" spans="2:10" ht="21.75" customHeight="1">
      <c r="B50" s="41"/>
      <c r="C50" s="41"/>
      <c r="D50" s="41"/>
      <c r="E50" s="41"/>
      <c r="F50" s="41"/>
      <c r="G50" s="41"/>
      <c r="H50" s="41"/>
      <c r="I50" s="41"/>
      <c r="J50" s="41"/>
    </row>
    <row r="51" spans="2:10" ht="21.75" customHeight="1">
      <c r="B51" s="41"/>
      <c r="C51" s="41"/>
      <c r="D51" s="41"/>
      <c r="E51" s="41"/>
      <c r="F51" s="41"/>
      <c r="G51" s="41"/>
      <c r="H51" s="41"/>
      <c r="I51" s="41"/>
      <c r="J51" s="41"/>
    </row>
    <row r="52" spans="2:10" ht="21.75" customHeight="1">
      <c r="B52" s="41"/>
      <c r="C52" s="41"/>
      <c r="D52" s="41"/>
      <c r="E52" s="41"/>
      <c r="F52" s="41"/>
      <c r="G52" s="41"/>
      <c r="H52" s="41"/>
      <c r="I52" s="41"/>
      <c r="J52" s="41"/>
    </row>
    <row r="53" spans="2:10" ht="21.75" customHeight="1">
      <c r="B53" s="41"/>
      <c r="C53" s="41"/>
      <c r="D53" s="41"/>
      <c r="E53" s="41"/>
      <c r="F53" s="41"/>
      <c r="G53" s="41"/>
      <c r="H53" s="41"/>
      <c r="I53" s="41"/>
      <c r="J53" s="41"/>
    </row>
    <row r="55" spans="2:10" ht="15.75" customHeight="1">
      <c r="B55" s="73" t="s">
        <v>132</v>
      </c>
      <c r="C55" s="73"/>
      <c r="D55" s="73"/>
      <c r="E55" s="73"/>
      <c r="F55" s="73"/>
      <c r="G55" s="73"/>
      <c r="H55" s="73"/>
      <c r="I55" s="73"/>
      <c r="J55" s="73"/>
    </row>
  </sheetData>
  <autoFilter ref="B8:J53" xr:uid="{00000000-0009-0000-0000-000019000000}"/>
  <mergeCells count="5">
    <mergeCell ref="B1:J1"/>
    <mergeCell ref="B2:J2"/>
    <mergeCell ref="B5:J5"/>
    <mergeCell ref="B6:C6"/>
    <mergeCell ref="B55:J55"/>
  </mergeCells>
  <hyperlinks>
    <hyperlink ref="B3" location="'START HERE'!A1" display="◄ Start Here" xr:uid="{00000000-0004-0000-1900-000000000000}"/>
    <hyperlink ref="C3" location="'INVESTOR QUESTIONNAIRE'!A1" display="Questionnaire" xr:uid="{00000000-0004-0000-1900-000001000000}"/>
    <hyperlink ref="E3" location="'YOUR INVESTMENT ROUTE'!A1" display="Your Route" xr:uid="{00000000-0004-0000-1900-000002000000}"/>
    <hyperlink ref="F3" location="'MASTER DECISION TREE'!A1" display="Decision Tree" xr:uid="{00000000-0004-0000-1900-000003000000}"/>
    <hyperlink ref="H3" location="'GO-LIVE CHECKLIST'!A1" display="Go-Live Checklist" xr:uid="{00000000-0004-0000-1900-000004000000}"/>
    <hyperlink ref="I3" location="'LEGAL BASIS'!A1" display="Legal Basis" xr:uid="{00000000-0004-0000-1900-000005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44546A"/>
    <pageSetUpPr fitToPage="1"/>
  </sheetPr>
  <dimension ref="A1:E47"/>
  <sheetViews>
    <sheetView showGridLines="0" zoomScaleNormal="100" workbookViewId="0">
      <pane ySplit="5" topLeftCell="A36" activePane="bottomLeft" state="frozen"/>
      <selection pane="bottomLeft" activeCell="C43" sqref="C43"/>
    </sheetView>
  </sheetViews>
  <sheetFormatPr defaultColWidth="8.7109375" defaultRowHeight="14.45"/>
  <cols>
    <col min="1" max="1" width="2" customWidth="1"/>
    <col min="2" max="2" width="30" customWidth="1"/>
    <col min="3" max="3" width="42" customWidth="1"/>
    <col min="4" max="4" width="100" customWidth="1"/>
  </cols>
  <sheetData>
    <row r="1" spans="1:5" ht="30" customHeight="1">
      <c r="A1" s="1"/>
      <c r="B1" s="75" t="s">
        <v>110</v>
      </c>
      <c r="C1" s="75"/>
      <c r="D1" s="75"/>
      <c r="E1" s="1"/>
    </row>
    <row r="2" spans="1:5" ht="18" customHeight="1">
      <c r="A2" s="1"/>
      <c r="B2" s="76" t="s">
        <v>2103</v>
      </c>
      <c r="C2" s="76"/>
      <c r="D2" s="76"/>
      <c r="E2" s="1"/>
    </row>
    <row r="3" spans="1:5" ht="18" customHeight="1">
      <c r="B3" s="2" t="s">
        <v>135</v>
      </c>
      <c r="C3" s="2" t="s">
        <v>136</v>
      </c>
      <c r="D3" s="2" t="s">
        <v>137</v>
      </c>
    </row>
    <row r="4" spans="1:5" ht="6" customHeight="1"/>
    <row r="5" spans="1:5" ht="30" customHeight="1">
      <c r="B5" s="50" t="s">
        <v>2104</v>
      </c>
      <c r="C5" s="50" t="s">
        <v>2105</v>
      </c>
      <c r="D5" s="50" t="s">
        <v>2026</v>
      </c>
    </row>
    <row r="6" spans="1:5" ht="30" customHeight="1">
      <c r="B6" s="34" t="s">
        <v>424</v>
      </c>
      <c r="C6" s="35" t="s">
        <v>2106</v>
      </c>
      <c r="D6" s="35" t="s">
        <v>2107</v>
      </c>
    </row>
    <row r="7" spans="1:5" ht="30" customHeight="1">
      <c r="B7" s="36" t="s">
        <v>425</v>
      </c>
      <c r="C7" s="37" t="s">
        <v>2108</v>
      </c>
      <c r="D7" s="37" t="s">
        <v>2109</v>
      </c>
    </row>
    <row r="8" spans="1:5" ht="30" customHeight="1">
      <c r="B8" s="34" t="s">
        <v>243</v>
      </c>
      <c r="C8" s="35" t="s">
        <v>2110</v>
      </c>
      <c r="D8" s="35" t="s">
        <v>2111</v>
      </c>
    </row>
    <row r="9" spans="1:5" ht="30" customHeight="1">
      <c r="B9" s="36" t="s">
        <v>2112</v>
      </c>
      <c r="C9" s="37" t="s">
        <v>2113</v>
      </c>
      <c r="D9" s="37" t="s">
        <v>2114</v>
      </c>
    </row>
    <row r="10" spans="1:5" ht="30" customHeight="1">
      <c r="B10" s="34" t="s">
        <v>574</v>
      </c>
      <c r="C10" s="35" t="s">
        <v>2115</v>
      </c>
      <c r="D10" s="35" t="s">
        <v>2116</v>
      </c>
    </row>
    <row r="11" spans="1:5" ht="18" customHeight="1">
      <c r="B11" s="36" t="s">
        <v>645</v>
      </c>
      <c r="C11" s="37" t="s">
        <v>2117</v>
      </c>
      <c r="D11" s="37" t="s">
        <v>2118</v>
      </c>
    </row>
    <row r="12" spans="1:5" ht="18" customHeight="1">
      <c r="B12" s="34" t="s">
        <v>2119</v>
      </c>
      <c r="C12" s="35" t="s">
        <v>2120</v>
      </c>
      <c r="D12" s="35" t="s">
        <v>2121</v>
      </c>
    </row>
    <row r="13" spans="1:5" ht="30" customHeight="1">
      <c r="B13" s="36" t="s">
        <v>2122</v>
      </c>
      <c r="C13" s="37" t="s">
        <v>51</v>
      </c>
      <c r="D13" s="37" t="s">
        <v>2123</v>
      </c>
    </row>
    <row r="14" spans="1:5" ht="30" customHeight="1">
      <c r="B14" s="34" t="s">
        <v>505</v>
      </c>
      <c r="C14" s="35" t="s">
        <v>2124</v>
      </c>
      <c r="D14" s="35" t="s">
        <v>2125</v>
      </c>
    </row>
    <row r="15" spans="1:5" ht="30" customHeight="1">
      <c r="B15" s="36" t="s">
        <v>2126</v>
      </c>
      <c r="C15" s="37" t="s">
        <v>2127</v>
      </c>
      <c r="D15" s="37" t="s">
        <v>2128</v>
      </c>
    </row>
    <row r="16" spans="1:5" ht="42" customHeight="1">
      <c r="B16" s="34" t="s">
        <v>2129</v>
      </c>
      <c r="C16" s="35" t="s">
        <v>2130</v>
      </c>
      <c r="D16" s="35" t="s">
        <v>2131</v>
      </c>
    </row>
    <row r="17" spans="2:4" ht="18" customHeight="1">
      <c r="B17" s="36" t="s">
        <v>1400</v>
      </c>
      <c r="C17" s="37" t="s">
        <v>2132</v>
      </c>
      <c r="D17" s="37" t="s">
        <v>2133</v>
      </c>
    </row>
    <row r="18" spans="2:4" ht="18" customHeight="1">
      <c r="B18" s="34" t="s">
        <v>2067</v>
      </c>
      <c r="C18" s="35" t="s">
        <v>2134</v>
      </c>
      <c r="D18" s="35" t="s">
        <v>2135</v>
      </c>
    </row>
    <row r="19" spans="2:4" ht="18" customHeight="1">
      <c r="B19" s="36" t="s">
        <v>2136</v>
      </c>
      <c r="C19" s="37" t="s">
        <v>2137</v>
      </c>
      <c r="D19" s="37" t="s">
        <v>2138</v>
      </c>
    </row>
    <row r="20" spans="2:4" ht="18" customHeight="1">
      <c r="B20" s="34" t="s">
        <v>2139</v>
      </c>
      <c r="C20" s="35" t="s">
        <v>2140</v>
      </c>
      <c r="D20" s="35" t="s">
        <v>2141</v>
      </c>
    </row>
    <row r="21" spans="2:4" ht="30" customHeight="1">
      <c r="B21" s="36" t="s">
        <v>2142</v>
      </c>
      <c r="C21" s="37" t="s">
        <v>2143</v>
      </c>
      <c r="D21" s="37" t="s">
        <v>2144</v>
      </c>
    </row>
    <row r="22" spans="2:4" ht="18" customHeight="1">
      <c r="B22" s="34" t="s">
        <v>1701</v>
      </c>
      <c r="C22" s="35" t="s">
        <v>2145</v>
      </c>
      <c r="D22" s="35" t="s">
        <v>2146</v>
      </c>
    </row>
    <row r="23" spans="2:4" ht="18" customHeight="1">
      <c r="B23" s="36" t="s">
        <v>1841</v>
      </c>
      <c r="C23" s="37" t="s">
        <v>2147</v>
      </c>
      <c r="D23" s="37" t="s">
        <v>2148</v>
      </c>
    </row>
    <row r="24" spans="2:4" ht="18" customHeight="1">
      <c r="B24" s="34" t="s">
        <v>2149</v>
      </c>
      <c r="C24" s="35" t="s">
        <v>2150</v>
      </c>
      <c r="D24" s="35" t="s">
        <v>2151</v>
      </c>
    </row>
    <row r="25" spans="2:4" ht="30" customHeight="1">
      <c r="B25" s="36" t="s">
        <v>2152</v>
      </c>
      <c r="C25" s="37" t="s">
        <v>2153</v>
      </c>
      <c r="D25" s="37" t="s">
        <v>2154</v>
      </c>
    </row>
    <row r="26" spans="2:4" ht="18" customHeight="1">
      <c r="B26" s="34" t="s">
        <v>2155</v>
      </c>
      <c r="C26" s="35" t="s">
        <v>2156</v>
      </c>
      <c r="D26" s="35" t="s">
        <v>2157</v>
      </c>
    </row>
    <row r="27" spans="2:4" ht="18" customHeight="1">
      <c r="B27" s="36" t="s">
        <v>2158</v>
      </c>
      <c r="C27" s="37" t="s">
        <v>2159</v>
      </c>
      <c r="D27" s="37" t="s">
        <v>2160</v>
      </c>
    </row>
    <row r="28" spans="2:4" ht="18" customHeight="1">
      <c r="B28" s="34" t="s">
        <v>1744</v>
      </c>
      <c r="C28" s="35" t="s">
        <v>2161</v>
      </c>
      <c r="D28" s="35" t="s">
        <v>2162</v>
      </c>
    </row>
    <row r="29" spans="2:4" ht="18" customHeight="1">
      <c r="B29" s="36" t="s">
        <v>1862</v>
      </c>
      <c r="C29" s="37" t="s">
        <v>2163</v>
      </c>
      <c r="D29" s="37" t="s">
        <v>2164</v>
      </c>
    </row>
    <row r="30" spans="2:4" ht="18" customHeight="1">
      <c r="B30" s="34" t="s">
        <v>2165</v>
      </c>
      <c r="C30" s="35" t="s">
        <v>2166</v>
      </c>
      <c r="D30" s="35" t="s">
        <v>2167</v>
      </c>
    </row>
    <row r="31" spans="2:4" ht="18" customHeight="1">
      <c r="B31" s="36" t="s">
        <v>2168</v>
      </c>
      <c r="C31" s="37" t="s">
        <v>2169</v>
      </c>
      <c r="D31" s="37" t="s">
        <v>2170</v>
      </c>
    </row>
    <row r="32" spans="2:4" ht="18" customHeight="1">
      <c r="B32" s="34" t="s">
        <v>2171</v>
      </c>
      <c r="C32" s="35" t="s">
        <v>2172</v>
      </c>
      <c r="D32" s="35" t="s">
        <v>2173</v>
      </c>
    </row>
    <row r="33" spans="2:4" ht="18" customHeight="1">
      <c r="B33" s="36" t="s">
        <v>2174</v>
      </c>
      <c r="C33" s="37" t="s">
        <v>2175</v>
      </c>
      <c r="D33" s="37" t="s">
        <v>2176</v>
      </c>
    </row>
    <row r="34" spans="2:4" ht="18" customHeight="1">
      <c r="B34" s="34" t="s">
        <v>2177</v>
      </c>
      <c r="C34" s="35" t="s">
        <v>2178</v>
      </c>
      <c r="D34" s="35" t="s">
        <v>2179</v>
      </c>
    </row>
    <row r="35" spans="2:4" ht="18" customHeight="1">
      <c r="B35" s="36" t="s">
        <v>2180</v>
      </c>
      <c r="C35" s="37" t="s">
        <v>2181</v>
      </c>
      <c r="D35" s="37" t="s">
        <v>2182</v>
      </c>
    </row>
    <row r="36" spans="2:4" ht="18" customHeight="1">
      <c r="B36" s="34" t="s">
        <v>2183</v>
      </c>
      <c r="C36" s="35" t="s">
        <v>2184</v>
      </c>
      <c r="D36" s="35" t="s">
        <v>2185</v>
      </c>
    </row>
    <row r="37" spans="2:4" ht="30" customHeight="1">
      <c r="B37" s="36" t="s">
        <v>2186</v>
      </c>
      <c r="C37" s="37" t="s">
        <v>2187</v>
      </c>
      <c r="D37" s="37" t="s">
        <v>2188</v>
      </c>
    </row>
    <row r="38" spans="2:4" ht="18" customHeight="1">
      <c r="B38" s="34" t="s">
        <v>2189</v>
      </c>
      <c r="C38" s="35" t="s">
        <v>2190</v>
      </c>
      <c r="D38" s="35" t="s">
        <v>2191</v>
      </c>
    </row>
    <row r="39" spans="2:4" ht="18" customHeight="1">
      <c r="B39" s="36" t="s">
        <v>2192</v>
      </c>
      <c r="C39" s="37" t="s">
        <v>2193</v>
      </c>
      <c r="D39" s="37" t="s">
        <v>2194</v>
      </c>
    </row>
    <row r="40" spans="2:4" ht="30" customHeight="1">
      <c r="B40" s="34" t="s">
        <v>2195</v>
      </c>
      <c r="C40" s="35" t="s">
        <v>2196</v>
      </c>
      <c r="D40" s="35" t="s">
        <v>2197</v>
      </c>
    </row>
    <row r="41" spans="2:4" ht="18" customHeight="1">
      <c r="B41" s="36" t="s">
        <v>2198</v>
      </c>
      <c r="C41" s="37" t="s">
        <v>2199</v>
      </c>
      <c r="D41" s="37" t="s">
        <v>2200</v>
      </c>
    </row>
    <row r="42" spans="2:4" ht="18" customHeight="1">
      <c r="B42" s="34" t="s">
        <v>462</v>
      </c>
      <c r="C42" s="35" t="s">
        <v>2201</v>
      </c>
      <c r="D42" s="35" t="s">
        <v>2202</v>
      </c>
    </row>
    <row r="43" spans="2:4" ht="18" customHeight="1">
      <c r="B43" s="36" t="s">
        <v>2203</v>
      </c>
      <c r="C43" s="37" t="s">
        <v>51</v>
      </c>
      <c r="D43" s="37" t="s">
        <v>2204</v>
      </c>
    </row>
    <row r="44" spans="2:4" ht="30" customHeight="1">
      <c r="B44" s="34" t="s">
        <v>2205</v>
      </c>
      <c r="C44" s="35" t="s">
        <v>51</v>
      </c>
      <c r="D44" s="35" t="s">
        <v>2206</v>
      </c>
    </row>
    <row r="45" spans="2:4" ht="30" customHeight="1">
      <c r="B45" s="38" t="s">
        <v>517</v>
      </c>
      <c r="C45" s="37" t="s">
        <v>51</v>
      </c>
      <c r="D45" s="37" t="s">
        <v>2207</v>
      </c>
    </row>
    <row r="47" spans="2:4" ht="15.75" customHeight="1">
      <c r="B47" s="73" t="s">
        <v>132</v>
      </c>
      <c r="C47" s="73"/>
      <c r="D47" s="73"/>
    </row>
  </sheetData>
  <sheetProtection formatColumns="0" formatRows="0"/>
  <mergeCells count="3">
    <mergeCell ref="B1:D1"/>
    <mergeCell ref="B2:D2"/>
    <mergeCell ref="B47:D47"/>
  </mergeCells>
  <hyperlinks>
    <hyperlink ref="B3" location="'START HERE'!A1" display="◄ Start Here" xr:uid="{00000000-0004-0000-1A00-000000000000}"/>
    <hyperlink ref="C3" location="'INVESTOR QUESTIONNAIRE'!A1" display="Questionnaire" xr:uid="{00000000-0004-0000-1A00-000001000000}"/>
    <hyperlink ref="D3" location="'YOUR INVESTMENT ROUTE'!A1" display="Your Route" xr:uid="{00000000-0004-0000-1A00-000002000000}"/>
  </hyperlinks>
  <printOptions horizontalCentered="1"/>
  <pageMargins left="0.4" right="0.4" top="0.55000000000000004" bottom="0.6" header="0.511811023622047" footer="0.5"/>
  <pageSetup paperSize="9" fitToHeight="0" orientation="landscape" horizontalDpi="300" verticalDpi="300"/>
  <headerFooter>
    <oddFooter>&amp;L&amp;8 Trinh Ngoc Nam – Vietnam Foreign Investment Navigator 2026&amp;C&amp;8 Legal cut-off: 18 September 2026. Not legal advice.&amp;R&amp;8 &amp;A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Vietnam Foreign Investment Navigator 2026</dc:title>
  <dc:subject>Version 2.0 – legal cut-off 18 September 2026</dc:subject>
  <dc:creator>Trinh Ngoc Nam</dc:creator>
  <cp:keywords/>
  <dc:description/>
  <cp:lastModifiedBy>Vilasia</cp:lastModifiedBy>
  <cp:revision>0</cp:revision>
  <dcterms:created xsi:type="dcterms:W3CDTF">2026-09-18T10:02:51Z</dcterms:created>
  <dcterms:modified xsi:type="dcterms:W3CDTF">2026-10-08T08:35:03Z</dcterms:modified>
  <cp:category/>
  <cp:contentStatus/>
</cp:coreProperties>
</file>